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16" yWindow="675" windowWidth="15450" windowHeight="6330" tabRatio="814" activeTab="0"/>
  </bookViews>
  <sheets>
    <sheet name="VE7BQH 432 MHz Tables " sheetId="1" r:id="rId1"/>
    <sheet name="VE7BQH 144 MHz Tables" sheetId="2" r:id="rId2"/>
    <sheet name="VE7BQH 50 MHz Tables" sheetId="3" r:id="rId3"/>
    <sheet name="Convergence Correction" sheetId="4" r:id="rId4"/>
    <sheet name="Charts432MHz_GT" sheetId="5" r:id="rId5"/>
    <sheet name="Charts144MHz_GT" sheetId="6" r:id="rId6"/>
    <sheet name="Charts50MHz_Gain" sheetId="7" r:id="rId7"/>
  </sheets>
  <definedNames/>
  <calcPr fullCalcOnLoad="1"/>
</workbook>
</file>

<file path=xl/sharedStrings.xml><?xml version="1.0" encoding="utf-8"?>
<sst xmlns="http://schemas.openxmlformats.org/spreadsheetml/2006/main" count="3741" uniqueCount="1315">
  <si>
    <t>Issue 103: Add  7Arrays GTV 2-9n XPOL,I5MZY 5,I5MZY 9, Programmable Tsky and T earth,</t>
  </si>
  <si>
    <t xml:space="preserve">                includes all the side lobes, rear lobes and internal resistance of the </t>
  </si>
  <si>
    <t xml:space="preserve">                antenna or array.</t>
  </si>
  <si>
    <t>3. Dipole Z is measured at 432.1 MHz</t>
  </si>
  <si>
    <r>
      <t xml:space="preserve">5. Ga     = Gain in </t>
    </r>
    <r>
      <rPr>
        <b/>
        <sz val="10"/>
        <rFont val="Verdana"/>
        <family val="2"/>
      </rPr>
      <t>dBi</t>
    </r>
    <r>
      <rPr>
        <sz val="10"/>
        <rFont val="Verdana"/>
        <family val="2"/>
      </rPr>
      <t xml:space="preserve"> of a 4 bay array</t>
    </r>
  </si>
  <si>
    <t xml:space="preserve">   This combination of software provides excellent accuracy. Segment Density is</t>
  </si>
  <si>
    <t xml:space="preserve">   25 segments per half wave.</t>
  </si>
  <si>
    <t xml:space="preserve">10. FD = Folded Dipole    </t>
  </si>
  <si>
    <t xml:space="preserve">    W = wavelength, in the same units as D</t>
  </si>
  <si>
    <t>YU7EF 17XM</t>
  </si>
  <si>
    <t>Issue 113, Jan X,2020</t>
  </si>
  <si>
    <t xml:space="preserve">    D = stacking distance,vertical or horizontal</t>
  </si>
  <si>
    <t>+DG7YBN GTV 2-9n</t>
  </si>
  <si>
    <t>Issue 102: Add DG7YBN GTV2-9n,</t>
  </si>
  <si>
    <t>InnoV 9LFA XPOL H</t>
  </si>
  <si>
    <t>InnoV 9LFA XPOL V</t>
  </si>
  <si>
    <t>1. L       = Length in Wavelengths</t>
  </si>
  <si>
    <r>
      <t xml:space="preserve">2. Gain  = Gain in </t>
    </r>
    <r>
      <rPr>
        <b/>
        <sz val="10"/>
        <rFont val="Verdana"/>
        <family val="2"/>
      </rPr>
      <t>dBi</t>
    </r>
    <r>
      <rPr>
        <sz val="10"/>
        <rFont val="Verdana"/>
        <family val="2"/>
      </rPr>
      <t xml:space="preserve"> of a single antenna</t>
    </r>
  </si>
  <si>
    <t xml:space="preserve">      feed systems accurately like Folded Dipoles, T Matches, LFAs etc.</t>
  </si>
  <si>
    <t>Correction of convergence errors</t>
  </si>
  <si>
    <t>M2 2MXP22A XPOL H</t>
  </si>
  <si>
    <t>M2 2MXP22A XPOL V</t>
  </si>
  <si>
    <t>Issue 100: Add InnoV 14LFA Ver 3,DK7ZB 13,M2 2MXP22A,</t>
  </si>
  <si>
    <t>+Dual PA144-14-9</t>
  </si>
  <si>
    <t>+Dual PA144-16-12</t>
  </si>
  <si>
    <t>( ... formatted by DG7YBN)</t>
  </si>
  <si>
    <t>Enter the data from EZNEC or TANT in cells F11 thru F13 and M11 thru M13 (Simply type over the example data)</t>
  </si>
  <si>
    <t xml:space="preserve">Excel will automatically compute the true gain, G and the true G/T </t>
  </si>
  <si>
    <t>With Loss:</t>
  </si>
  <si>
    <t>Gain (Go)</t>
  </si>
  <si>
    <t>dBi</t>
  </si>
  <si>
    <t>Gain (Gl)</t>
  </si>
  <si>
    <t>K</t>
  </si>
  <si>
    <t>Pattern temp. (T_Pattern), (Tpo)</t>
  </si>
  <si>
    <t>Pattern temp. (T_Pattern), (Tpl)</t>
  </si>
  <si>
    <t>Corrrected numbers:</t>
  </si>
  <si>
    <t>Go, numeric</t>
  </si>
  <si>
    <t xml:space="preserve">Antennas with good G/T can provide significant benefit with today's high noise levels. </t>
  </si>
  <si>
    <t>Antennas-Amp  = Antennas-Amplifiers</t>
  </si>
  <si>
    <t xml:space="preserve">Antennas with 50 ohm feed systems and good VSWR bandwidth (Q) may be the best feed system choice. </t>
  </si>
  <si>
    <t xml:space="preserve">Other factors like ease of matching and wet weather performance should be considered in the the decision making. </t>
  </si>
  <si>
    <t>Issue 105: Add DG7YBN GTV2-8w,</t>
  </si>
  <si>
    <t>Ta, antenna temp (T_total)</t>
  </si>
  <si>
    <t xml:space="preserve">                     better. Ant G/T is modelled in Tant.exe or AGTC_2lite at 30 degrees elevation.</t>
  </si>
  <si>
    <t>8. Ant G/T = Figure of merit used to determine the receive capability of the antenna</t>
  </si>
  <si>
    <t>Corrected numeric gain</t>
  </si>
  <si>
    <t>or</t>
  </si>
  <si>
    <t>dBD</t>
  </si>
  <si>
    <t>dB</t>
  </si>
  <si>
    <t>T_loss</t>
  </si>
  <si>
    <t>(dBi)</t>
  </si>
  <si>
    <t>ZERO Loss:</t>
  </si>
  <si>
    <t>Average gain (Kl)</t>
  </si>
  <si>
    <t>Average gain (Ko)</t>
  </si>
  <si>
    <t>Issue 90: Add KLM 16LBX,DD0VF6,InnoV 15 OWL,</t>
  </si>
  <si>
    <t>KF2YN Boxkite 7</t>
  </si>
  <si>
    <t>KF2YN Boxkite 10</t>
  </si>
  <si>
    <t>KF2YN Boxkite 13</t>
  </si>
  <si>
    <t>KF2YN Boxkite 16</t>
  </si>
  <si>
    <t>KF2YN Boxkite 22</t>
  </si>
  <si>
    <t>Issue 1: Add YU7EF 32,InnoV 34 LFA,InnoV 38 LFA,InnoV 40 LFA,DG7YBN 19,KF2YN Boxkite 4,KF2YN Boxkite 4,KF2YN Boxkite 7,</t>
  </si>
  <si>
    <t>WiMo 27 (YU7EF)</t>
  </si>
  <si>
    <t>2.72:1</t>
  </si>
  <si>
    <r>
      <t>(</t>
    </r>
    <r>
      <rPr>
        <b/>
        <sz val="10"/>
        <rFont val="Verdana"/>
        <family val="2"/>
      </rPr>
      <t>dBi</t>
    </r>
    <r>
      <rPr>
        <sz val="10"/>
        <rFont val="Verdana"/>
        <family val="2"/>
      </rPr>
      <t>)</t>
    </r>
  </si>
  <si>
    <t>WiMo 15 (YU7EF)</t>
  </si>
  <si>
    <t>3.05:1</t>
  </si>
  <si>
    <t>1.56:1</t>
  </si>
  <si>
    <t>Author: Brian V. Cake KF2YN</t>
  </si>
  <si>
    <t xml:space="preserve">Convergence Error Correction Algorithm </t>
  </si>
  <si>
    <t>by Brian Cake, KF2YN</t>
  </si>
  <si>
    <t xml:space="preserve">Cushcraft LFA-2M9EL </t>
  </si>
  <si>
    <t>Cushcraft LFA-2M12EL</t>
  </si>
  <si>
    <t>Cushcraft LFA-2M16EL</t>
  </si>
  <si>
    <t>Cushcraft LFA-2M14EL</t>
  </si>
  <si>
    <t>Cushcraft LFA-6M4EL</t>
  </si>
  <si>
    <t>In order to evaluate antenna performance for space communications, it is necessary to compute antenna
temperature, Ta, and the ratio of gain to antenna temperature; G/Ta. NEC is usually the simulation engine, and YT1NT’s “TANT” software is used to compute the antenna temperature and G/T.</t>
  </si>
  <si>
    <t>Hair Pin</t>
  </si>
  <si>
    <t>InnoV 5 LFA 6.2m Ver 3</t>
  </si>
  <si>
    <t>InnoV 6 LFA 8.2m Ver 3</t>
  </si>
  <si>
    <t>InnoV 7 LFA 10.3m Ver 3</t>
  </si>
  <si>
    <t>InnoV 8 LFA 12.2m Ver 3</t>
  </si>
  <si>
    <t>Issue 38, Oct 3, 2019</t>
  </si>
  <si>
    <t>6. Tlos   = The internal resistance of the antenna in Kelvin.</t>
  </si>
  <si>
    <t xml:space="preserve">7. Ta     = The total temperature of the antenna or array in Kelvin. This </t>
  </si>
  <si>
    <t>JK Antennas JK67 V2</t>
  </si>
  <si>
    <t xml:space="preserve">                    reference at 50.150 MHz. This parameter gives an indicator of the</t>
  </si>
  <si>
    <t xml:space="preserve">10. VSWR  = VSWR Bandwidth is based a single antenna over 50.0 - 50.3 MHz with a </t>
  </si>
  <si>
    <t>RA3RF 9</t>
  </si>
  <si>
    <t>RA3RF =</t>
  </si>
  <si>
    <t>R3RAV</t>
  </si>
  <si>
    <t>InnoV 8 OP-DES 4bay</t>
  </si>
  <si>
    <t>G0KSC 10LFA-HZE</t>
  </si>
  <si>
    <t>Rural =</t>
  </si>
  <si>
    <t>Residential =</t>
  </si>
  <si>
    <t>City =</t>
  </si>
  <si>
    <t>City =                                   7900</t>
  </si>
  <si>
    <t>Unfortunately NEC, in either NEC2 or NEC4 versions suffers from convergence problems that can lead to erroneous results.
The most common problem is the use of insufficient segmentation density. This can normally be corrected of course by increasing the number of segments. But in the case where element diameters are large, errors still occur if we increase the density beyond a point at which it becomes too high compared with the diameter of the element. Another problem occurs when elements of different diameter are joined together, as might occur with elements made of telescoping tubing. Another more serious problem occurs when elements of equal or different diameter are joined at an acute angle. Folded dipoles and T-matches can suffer from this effect.</t>
  </si>
  <si>
    <t>+*Dual PA144-16-12</t>
  </si>
  <si>
    <t>+*Dual PA144-14-9</t>
  </si>
  <si>
    <t>The KF2YN convergence error correction algorithm uses modeled data from an antenna having zero loss elements to
correct the gain and antenna temperatures of the same antenna with real-world lossy elements. It corrects poor convergence by first running the antenna with zero loss elements. Gain and temperature data are entered in the spreadsheet attached. Second, the antenna is run with actual loss resistance and data are again entered in the spreadsheet. The spreadsheet calculates the true antenna performance in terms of gain, temperature and G/T.</t>
  </si>
  <si>
    <t>+DG7YBN GTV 2-14w</t>
  </si>
  <si>
    <t>+DG7YBN GTV 2-16w</t>
  </si>
  <si>
    <t>*DG7YBN GTV 2-16w</t>
  </si>
  <si>
    <t>+DG7YBN GTV 2-12w Mk2</t>
  </si>
  <si>
    <t>*+DG7YBN GTV 2-12w Mk2</t>
  </si>
  <si>
    <t>*+DG7YBN GTV 2-12w Mk1</t>
  </si>
  <si>
    <t>+DG7YBN GTV 2-12w Mk1</t>
  </si>
  <si>
    <t>DG7YBN GTV 2-10LT</t>
  </si>
  <si>
    <t xml:space="preserve">                  4 Antennas</t>
  </si>
  <si>
    <t>+DG7YBN GTV 2-8w</t>
  </si>
  <si>
    <t>Old Reference: Tsky=20K Tearth=350K</t>
  </si>
  <si>
    <t>Old Reference: Tsky=200K Tearth=1000K</t>
  </si>
  <si>
    <t>+DG7YBN GTV70-30</t>
  </si>
  <si>
    <t>KF2YN Boxkite 4</t>
  </si>
  <si>
    <t>InnoV 3 OWL G/T</t>
  </si>
  <si>
    <t>+7arrays GTV2-11LT</t>
  </si>
  <si>
    <t>+*DG7YBN GTV 2-14w</t>
  </si>
  <si>
    <t>+KF2YN Boxkite 4</t>
  </si>
  <si>
    <r>
      <t xml:space="preserve">The convergence errors show up as a value of Average Gain (AG) that is not at or very close to unity (in </t>
    </r>
    <r>
      <rPr>
        <i/>
        <sz val="10"/>
        <rFont val="Arial"/>
        <family val="2"/>
      </rPr>
      <t>EZNEC</t>
    </r>
    <r>
      <rPr>
        <sz val="10"/>
        <rFont val="Arial"/>
        <family val="2"/>
      </rPr>
      <t xml:space="preserve"> the AG
is displayed below the control console). The AG compares the total power radiated over all angles with the input power. If the elements have zero loss, the returned AG should of course be 1.000. The number 1.000 equals 100 percent of fed power to be found in the sum of power radiated over all angles of the 3D pattern. For this, the simulated gain is correct. When element loss is included, the AG should always be &lt;1.000. The effect of an AG &gt;1.000 is to give apparent higher gain, lower loss temperature and higher G/T than one that is perfectly converged.  </t>
    </r>
  </si>
  <si>
    <t>DJ9BV OPT70-8.5wl</t>
  </si>
  <si>
    <t>Issue 1: Add KF2YN Boxkite 10,KF2YN Boxkite 13,KF2YN Boxkite 16,KF2YN Boxkite 22,WiMo 27 (YU7EF),DG7YBN 14,DG7YBN 23,</t>
  </si>
  <si>
    <t>Note that the algorithm does not correct the SWR data,
which for a badly converged antenna may have very significant errors.</t>
  </si>
  <si>
    <t>InnoV 24 LFA</t>
  </si>
  <si>
    <t xml:space="preserve">InnoV 30 LFA </t>
  </si>
  <si>
    <t>Issue 112: Add InnoV/G0KSC 13 LFA3 2019,InnoV/G0KSC 12 LFA3 2019,InnoV/G0KSC 11 LFA3 2019,InnoV/G0KSC 10 LFA3 2019,</t>
  </si>
  <si>
    <t>2.38:1</t>
  </si>
  <si>
    <r>
      <t>(</t>
    </r>
    <r>
      <rPr>
        <b/>
        <sz val="10"/>
        <rFont val="Verdana"/>
        <family val="2"/>
      </rPr>
      <t>dBd</t>
    </r>
    <r>
      <rPr>
        <sz val="10"/>
        <rFont val="Verdana"/>
        <family val="2"/>
      </rPr>
      <t>)</t>
    </r>
  </si>
  <si>
    <r>
      <t xml:space="preserve">2. Gain  = Gain in </t>
    </r>
    <r>
      <rPr>
        <b/>
        <sz val="10"/>
        <rFont val="Verdana"/>
        <family val="2"/>
      </rPr>
      <t>dBd</t>
    </r>
    <r>
      <rPr>
        <sz val="10"/>
        <rFont val="Verdana"/>
        <family val="2"/>
      </rPr>
      <t xml:space="preserve"> of a single antenna</t>
    </r>
  </si>
  <si>
    <r>
      <t xml:space="preserve">5. Ga     = Gain in </t>
    </r>
    <r>
      <rPr>
        <b/>
        <sz val="10"/>
        <rFont val="Verdana"/>
        <family val="2"/>
      </rPr>
      <t>dBd</t>
    </r>
    <r>
      <rPr>
        <sz val="10"/>
        <rFont val="Verdana"/>
        <family val="2"/>
      </rPr>
      <t xml:space="preserve"> of a 4 bay array</t>
    </r>
  </si>
  <si>
    <t>DJ9BV OPT70-13wl</t>
  </si>
  <si>
    <t>K1FO 22</t>
  </si>
  <si>
    <t>K1FO 33</t>
  </si>
  <si>
    <t>DJ9BV BVO70-8.5wl</t>
  </si>
  <si>
    <t>1.45:1</t>
  </si>
  <si>
    <t>Tonna 21 DX</t>
  </si>
  <si>
    <t>2.32:1</t>
  </si>
  <si>
    <t>Tonna = F9FT</t>
  </si>
  <si>
    <t>YU7EF EF7023B-5</t>
  </si>
  <si>
    <t>*YU7EF EF7032-5</t>
  </si>
  <si>
    <t>1.60:1</t>
  </si>
  <si>
    <t>YU7EF EF7024B-5</t>
  </si>
  <si>
    <t>YU7EF EF7027B-5</t>
  </si>
  <si>
    <t>YU7EF EF7010-5</t>
  </si>
  <si>
    <t>YU7EF EF7015M-5</t>
  </si>
  <si>
    <t>YU7EF EF7018M-5</t>
  </si>
  <si>
    <t>YU7EF EF7021B-5</t>
  </si>
  <si>
    <t>YU7EF EF7011B-5</t>
  </si>
  <si>
    <t>YU7EF EF7012B-5</t>
  </si>
  <si>
    <t>YU7EF EF7013M-6</t>
  </si>
  <si>
    <t>YU7EF EF7014M-6</t>
  </si>
  <si>
    <t>K5GW 8-6</t>
  </si>
  <si>
    <t>1.72:1</t>
  </si>
  <si>
    <t>Issue 2: Add DJ9BV OPT70 13wl,K1FO 22,K1FO 33,YU7EF 23B,DJ9BV BVO70 8.5wl,Tonna 21 DX,Konni F20,</t>
  </si>
  <si>
    <t>YU7EF EF7017M-5</t>
  </si>
  <si>
    <t>2.69:1</t>
  </si>
  <si>
    <t>I0JXX 39JXX70</t>
  </si>
  <si>
    <t>RA3AQ AQ70-14f</t>
  </si>
  <si>
    <t>I0JXX 25JXX70</t>
  </si>
  <si>
    <t>RA3AQ AQ70-30f</t>
  </si>
  <si>
    <t>RA3AQ AQ70-24f</t>
  </si>
  <si>
    <t>RA3AQ AQ70-21f</t>
  </si>
  <si>
    <t>Issue 2: Add YU7EF 27,24,21,19,18,15,14,13,12,11,10,I0JXX 30,I0JXX 25,I0JXX 16,RA3AQ 14,RA3AQ 30,RA3AQ 24,</t>
  </si>
  <si>
    <t>RA3AQ AQ70-18f</t>
  </si>
  <si>
    <t>Ant-Amp +PA144-XPOL-18-5AP Horiz</t>
  </si>
  <si>
    <t>Ant-Amp +PA144-XPOL-18-5AP Vert</t>
  </si>
  <si>
    <t>Antenna-Amplifiers +PA144-10-6AGP</t>
  </si>
  <si>
    <t>*Antennas-Amplifiers PA432-23-6A</t>
  </si>
  <si>
    <t>Issue 17: Update InnoV 18LFA 2019,Add Antennas-Amplifiers PA432-23-6A, Update InnoV 34 LFA B 2019,</t>
  </si>
  <si>
    <t>Issue 111: Add Antennas-Amplifiers PA144-14-9BGP</t>
  </si>
  <si>
    <t>Issue 113: Add YU7EF 17XM,Ant-Amp PA144-XPOL-18-5AP,Antennas-Amplifiers PA144-XPOL-9-4.3AP,Antennas-Amplifiers PA144-10-6AGP,</t>
  </si>
  <si>
    <t xml:space="preserve">    Antennas-Amplifiers=Antennas-Amplifiers</t>
  </si>
  <si>
    <t xml:space="preserve">    Ant-Amp=Antennas-Amplifiers</t>
  </si>
  <si>
    <t xml:space="preserve">   Antennas-Ampifiers=Antenna-Amplifiers</t>
  </si>
  <si>
    <t>+DK7ZB 13</t>
  </si>
  <si>
    <t>+Antennas-Amp PA144-14-9</t>
  </si>
  <si>
    <t>+*Antennas-Amp PA144-14-9</t>
  </si>
  <si>
    <t>Thanks to Hartmut,  DG7YBN for his ongoing support and many inputs to the Tables</t>
  </si>
  <si>
    <t>BV 6-6m</t>
  </si>
  <si>
    <t>*Gamma</t>
  </si>
  <si>
    <t>Issue 2: Add RA3AQ 21,RA3AQ 18,InnoV 20 LFA,InnoV 19 LFA,InnoV 18 LFA,InnoV 17 LFA,InnoV 16 LFA,InnoV 10 LFA,</t>
  </si>
  <si>
    <t>*Innov 11 LFA</t>
  </si>
  <si>
    <t>Innov 11 LFA</t>
  </si>
  <si>
    <t>*InnoV 12 LFA</t>
  </si>
  <si>
    <t>+DG7YBN 7</t>
  </si>
  <si>
    <t xml:space="preserve">Issue 91: Add DG7YBN 7, </t>
  </si>
  <si>
    <t>Issue 1: Add DJ9BV OPT70 8.5wl,WiMo 15 (YU7EF),InnoV 24 LFA,InnoV30 LFA,</t>
  </si>
  <si>
    <t>*InnoV 17 LFA</t>
  </si>
  <si>
    <t xml:space="preserve">InnoV 23 LFA </t>
  </si>
  <si>
    <t>*InnoV 23 LFA</t>
  </si>
  <si>
    <t>InnoV 33 LFA</t>
  </si>
  <si>
    <t>Issue 23: Add DK7ZB 6 50ohm,</t>
  </si>
  <si>
    <t>*InnoV 24 LFA</t>
  </si>
  <si>
    <t>Innov 13 LFA</t>
  </si>
  <si>
    <t>*KF2YN Polly 12 CR</t>
  </si>
  <si>
    <t>*KF2YN Polly 15 CR</t>
  </si>
  <si>
    <t>*KF2YN Polly 18 CR</t>
  </si>
  <si>
    <t>Multi-Pol loop</t>
  </si>
  <si>
    <t>Multi-pol loop</t>
  </si>
  <si>
    <t>+KF2YN Boxkite 16</t>
  </si>
  <si>
    <t>KF2YN Polly 20 CR</t>
  </si>
  <si>
    <t>KF2YN Polly 24 CR</t>
  </si>
  <si>
    <t>InnoV 20 LFA</t>
  </si>
  <si>
    <r>
      <t xml:space="preserve">LFA 200 </t>
    </r>
    <r>
      <rPr>
        <sz val="10"/>
        <rFont val="Arial"/>
        <family val="0"/>
      </rPr>
      <t>Ώ</t>
    </r>
  </si>
  <si>
    <t>LFA 200 Ώ</t>
  </si>
  <si>
    <t>Issue 2: Add KF2YN Polly 15 CR,18 CR,20 CR,24 CR,InnoV 1111 LFA,12 LFA,13 LFA,15 LFA,20 LFA,23 LFA, 33 LFA,</t>
  </si>
  <si>
    <t>BVO70-7.2 WL modified</t>
  </si>
  <si>
    <t>Issue 3: Add YU7XL QY721104D14,YU7XL QY724104D17, YU7XL QY728107D21</t>
  </si>
  <si>
    <t>I4GBZ 7</t>
  </si>
  <si>
    <t>G0KSC 3 Quad</t>
  </si>
  <si>
    <t>Quad</t>
  </si>
  <si>
    <t>Gulf Alpha 11</t>
  </si>
  <si>
    <t>Gulf Alpha 9</t>
  </si>
  <si>
    <t>Gulf Alpha 14</t>
  </si>
  <si>
    <t>+*DG7YBN GTV 2-12n</t>
  </si>
  <si>
    <t>+DG7YBN GTV 2-12n</t>
  </si>
  <si>
    <t>+DG7YBN YBN 2-8m</t>
  </si>
  <si>
    <t>Issue 93: Add I4GBZ 7,UR5EAZ 12,Gulf Alpha 9,Gulf Alpha 11,Gulf Alpha 14,</t>
  </si>
  <si>
    <t>UR5EAZ 12</t>
  </si>
  <si>
    <t>G0KSC 4 Quad</t>
  </si>
  <si>
    <t>G0KSC 5 Quad</t>
  </si>
  <si>
    <t>1.79:1</t>
  </si>
  <si>
    <t>XPOL</t>
  </si>
  <si>
    <t>YU7EF 17M</t>
  </si>
  <si>
    <t>Polarity</t>
  </si>
  <si>
    <t xml:space="preserve">#M2 20 XPOL H </t>
  </si>
  <si>
    <t>*M2 28 XPOL H</t>
  </si>
  <si>
    <t>#M2 28 XPOL H</t>
  </si>
  <si>
    <t>#M2 32 XPOL H</t>
  </si>
  <si>
    <t>*M2 32 XPOL H</t>
  </si>
  <si>
    <t>*M2 28 XPOL V</t>
  </si>
  <si>
    <t>#M2 28 XPOL V</t>
  </si>
  <si>
    <t>#M2 20 XPOL V</t>
  </si>
  <si>
    <t>#M2 32 XPOL V</t>
  </si>
  <si>
    <t>*M2 32 XPOL V</t>
  </si>
  <si>
    <t>3.65:1</t>
  </si>
  <si>
    <t>Gulf Alpha 9XPOL H</t>
  </si>
  <si>
    <t>Gulf Alpha 9XPOL V</t>
  </si>
  <si>
    <t>Gulf Alpha 11 XPOL H</t>
  </si>
  <si>
    <t>Gulf Alpha 11 XPOL V</t>
  </si>
  <si>
    <t>Gulf Alpha 14 XPOL H</t>
  </si>
  <si>
    <t>Gulf Alpha 14 XPOL V</t>
  </si>
  <si>
    <t>#SM2CEW 14 XPOL H</t>
  </si>
  <si>
    <t>#SM2CEW 14 XPOL V</t>
  </si>
  <si>
    <t>G4CQM 9 UZ22</t>
  </si>
  <si>
    <t>*WiMo WX220 XPOL H</t>
  </si>
  <si>
    <t>*WiMo WX220 XPOL V</t>
  </si>
  <si>
    <t>#WiMo WX220 XPOL H</t>
  </si>
  <si>
    <t>#WiMo WX220 XPOL V</t>
  </si>
  <si>
    <t>LFA 200</t>
  </si>
  <si>
    <t>#SV 2SA13 XPOL H</t>
  </si>
  <si>
    <t>#SV 2SA13 XPOL V</t>
  </si>
  <si>
    <t>#I0JXX 8 XPOL V</t>
  </si>
  <si>
    <t xml:space="preserve">    Ta</t>
  </si>
  <si>
    <t xml:space="preserve">    0ld</t>
  </si>
  <si>
    <t>#I0JXX 8 XPOL H</t>
  </si>
  <si>
    <t>M² 6M6LN</t>
  </si>
  <si>
    <t>HairPin</t>
  </si>
  <si>
    <t xml:space="preserve">        &gt;</t>
  </si>
  <si>
    <t>InnoV 4 LFA 3.9m Ver3</t>
  </si>
  <si>
    <t>2.49:1</t>
  </si>
  <si>
    <t>KF2YN</t>
  </si>
  <si>
    <t>Convergence</t>
  </si>
  <si>
    <t>YU7EF 607</t>
  </si>
  <si>
    <t>Issue 17: Update InnoV 40 LFA 2019,Add Innov 39 LFA 2019, Add InnoV 34 LFA A 2019,</t>
  </si>
  <si>
    <t xml:space="preserve">      This affects VSWR, Antenna Temp and G/T. To show the exact amount of degradation two separate rows </t>
  </si>
  <si>
    <t xml:space="preserve">      are given for the vertical polarized plane an the horizontally polarized plane</t>
  </si>
  <si>
    <t>#SM2CEW 19 XPOL H</t>
  </si>
  <si>
    <t>#SM2CEW 19 XPOL V</t>
  </si>
  <si>
    <t>1.71:1</t>
  </si>
  <si>
    <t>1.48.1</t>
  </si>
  <si>
    <t>4.25:1</t>
  </si>
  <si>
    <t>Issue 24: Add YU7EF 8,G0KSC 3 Quad,G0KSC 4 Quad, G0KSC 5 Quad,</t>
  </si>
  <si>
    <t>Issue 25: Add DK7ZB 4</t>
  </si>
  <si>
    <t>1.75:1</t>
  </si>
  <si>
    <t>InnoV 8 LFA 11.71m</t>
  </si>
  <si>
    <t>1.59:1</t>
  </si>
  <si>
    <t>DK7ZB 14 OWL</t>
  </si>
  <si>
    <t>BQH 13X (1995)</t>
  </si>
  <si>
    <t>+DK7ZB 11 OWL</t>
  </si>
  <si>
    <t>y = 4,0435Ln(x) - 6,9823</t>
  </si>
  <si>
    <t>Plus dB:</t>
  </si>
  <si>
    <t>y = 3,9954Ln(x) + 1,5601</t>
  </si>
  <si>
    <t>+DK7ZB 12</t>
  </si>
  <si>
    <t>Issue 94: Add InnoV 9 XPOL, G4CQM 9 UZ22, I0JXX 8 XPOL,DK7ZB 10 revised, BQH13X,DK7ZB 11 OWL,DG7YBN 12 Ver2,</t>
  </si>
  <si>
    <t>Issue 94: Add DK7ZB 12,DG7YBN 12 Ver3,DK7ZB 14 OWL,</t>
  </si>
  <si>
    <t>Issue 86: Add InnoV 14 LFA,InnoV 13 LFA,InnoV 12 LFA,</t>
  </si>
  <si>
    <t>Issue 81:Add G0KSC 18 LFA,Revised G0KSC 14 LFA 3R,Revised IK0BZY 12,DG7YBN 16,</t>
  </si>
  <si>
    <t>DG7YBN Tonna 19 mod</t>
  </si>
  <si>
    <t>Issue 16: Tearth Kelvin updated,</t>
  </si>
  <si>
    <t>Issue 108: Tearth Kelvin updated,</t>
  </si>
  <si>
    <t>Cushcraft LFA-6M7EL</t>
  </si>
  <si>
    <t>Cushcraft LFA-6M8EL</t>
  </si>
  <si>
    <t>Issue 37: Add Tearth Kelvin updated,Cushcraft LFA-6M4EL,Cushcraft LFA-6M5EL,Cushcraft LFA-6M7EL,Cushcraft LFA-6M8EL,</t>
  </si>
  <si>
    <t>Issue 4: Add DG7YBN Tonna 19 mod,</t>
  </si>
  <si>
    <t>F9FT 19</t>
  </si>
  <si>
    <t>G0KSC 5 4.4 LFA</t>
  </si>
  <si>
    <t>EAntenna          = EAntenna</t>
  </si>
  <si>
    <t>Issue 7: Add Directive DSEFO432-33,Directive DSEFO432-25,Konni F20,Directive DSEFO432-25XPOL,I0JXX 32JXX70 XPOL new ver,</t>
  </si>
  <si>
    <t>LFA-FD</t>
  </si>
  <si>
    <t>EAntenna 50LFA3</t>
  </si>
  <si>
    <t>EAntenna 50LFA4</t>
  </si>
  <si>
    <t>EAntennas 50LFA5S</t>
  </si>
  <si>
    <t>EAntenna 50LFA5</t>
  </si>
  <si>
    <t>EAntennas 50LFA5L</t>
  </si>
  <si>
    <t>Eantenna 50LFA5XL</t>
  </si>
  <si>
    <t>EAntenna 50LFA6S</t>
  </si>
  <si>
    <t>EAntenna 50LFA6M</t>
  </si>
  <si>
    <t>EAntenna 50LFA6</t>
  </si>
  <si>
    <t>EAntenna 50LFA6XL</t>
  </si>
  <si>
    <t>EAntenna 50LFA7</t>
  </si>
  <si>
    <t>EAntenna 50LFA8</t>
  </si>
  <si>
    <t>EAntenna 50LFA9</t>
  </si>
  <si>
    <t>EAntenna 50LFA10</t>
  </si>
  <si>
    <t>Issue 26: Add EAntenna 50LFA6M,EAntenna 50LFA6,EAntenna 50LFA6XL,EAntenna 50LFA7,EAntenna 50LFA8,</t>
  </si>
  <si>
    <t>+InnoV 14 LFA Ver 3</t>
  </si>
  <si>
    <t>Issue 26: Add EAntenna 50LFA9,EAntenna 50LFA10,</t>
  </si>
  <si>
    <t>1.43:1</t>
  </si>
  <si>
    <t>LFA-Loop</t>
  </si>
  <si>
    <t>+*InnoV 12Y</t>
  </si>
  <si>
    <t>G4CQM CQM14DXL</t>
  </si>
  <si>
    <t>Issue 107: Add DG7YBN GTV2-6m,G4CQM CQM14DXL,</t>
  </si>
  <si>
    <t>Hygain VB-66DX</t>
  </si>
  <si>
    <t>Thanks to Vladimir, UR5EAZ for establishing the Interactive Mode in the 50,144 and 432 Tables</t>
  </si>
  <si>
    <t>Thanks to Vladimir, UR5EAZ for establishing the Interactive Mode in the 144 and 432 Tables</t>
  </si>
  <si>
    <t>Only Antennas that have actually been built are posted in these Tables</t>
  </si>
  <si>
    <t>7. VSWR Bandwidth is based a single antenna over 50.000 - 50.300 MHz with a reference of 1.00:1 at 50.150 MHz</t>
  </si>
  <si>
    <t xml:space="preserve">Enter Tsky &gt; </t>
  </si>
  <si>
    <t xml:space="preserve">Enter Tearth &gt; </t>
  </si>
  <si>
    <t>I0JXX 16JXX70 old ver</t>
  </si>
  <si>
    <t>I0JXX 32JXX70 XPOL H new ver</t>
  </si>
  <si>
    <t>Issue 104: Add  7Arrays GTV2-11LT,</t>
  </si>
  <si>
    <t>I0JXX 32JXX70 XPOL V new ver</t>
  </si>
  <si>
    <t>Issue 26: Add EAntenna 50LFA3,EAntenna 50LFA 4,EAntenna 50LFA5S,EAntenna 50LFA5,EAntenna 50LFA5XL,EAntenna 50LFAA6S,</t>
  </si>
  <si>
    <t>InnoV 2 LFA-Q</t>
  </si>
  <si>
    <t>InnoV 4 LFA-Q</t>
  </si>
  <si>
    <t>LFA-Vert Loop</t>
  </si>
  <si>
    <t>InnoV 5 LFA-Q</t>
  </si>
  <si>
    <t>Issue 27: Add InnoV 2 LFA-Q,InnoV 3 LFA-Q,InnoV 4 LFA-Q,InnoV 5 LFA-Q,</t>
  </si>
  <si>
    <t>+InnoV 7 FD</t>
  </si>
  <si>
    <t>+*InnoV 7 FD</t>
  </si>
  <si>
    <t>Issue 95: Add InnoV 11 LFA-FD,InnoV 12 LFA-FD,InnoV 13 LFA-FD,InnoV 14 LFA-FD,InnoV 7 FD,InnoV 8 FD,InnoV 10 FD,</t>
  </si>
  <si>
    <t>+KF2YN Boxkite 6</t>
  </si>
  <si>
    <t>G0KSC 6 LFA</t>
  </si>
  <si>
    <t>G4CQM WS65065</t>
  </si>
  <si>
    <t>G4CQM WS66082</t>
  </si>
  <si>
    <t>Issue 38: Add G4CQM WS66082,G4CQM WS65065,</t>
  </si>
  <si>
    <t>+KF2YN Boxkite 7</t>
  </si>
  <si>
    <t>+Eantenna 144LFA5</t>
  </si>
  <si>
    <t>+EAntenna 144LFA7</t>
  </si>
  <si>
    <t>EAntenna 144LFA8</t>
  </si>
  <si>
    <t>EAntenna 144LFA9</t>
  </si>
  <si>
    <t>+EAntenna 144LFA11</t>
  </si>
  <si>
    <t>+EAntenna 144LFA13</t>
  </si>
  <si>
    <t>Old Reference: Tsky=4225K Tearth=6000K</t>
  </si>
  <si>
    <t>Issue 95: Add InnoV 12 FD,InnoV 13 FD,EAntenna 144LFA4,EAntenna 144LFA5,EAntenna 144LFA7,EAntenna 144LFA8,</t>
  </si>
  <si>
    <t>+EAntenna 144LFA16</t>
  </si>
  <si>
    <t>+Eantenna 144LFA16 H</t>
  </si>
  <si>
    <t>+EAntenna 144LFA16 V</t>
  </si>
  <si>
    <t>Issue 95: Add EAntenna 144LFA9,EAntenna 144LFA11,Eantenna 144LFA13,EAntenna 144LFA16,Eantenna 144LFA16 XPOL,</t>
  </si>
  <si>
    <t>EAntenna 432LFA11</t>
  </si>
  <si>
    <t>EAntenna 432LFA12</t>
  </si>
  <si>
    <t>LFA-LOOP</t>
  </si>
  <si>
    <t>EAntenna 432LFA15</t>
  </si>
  <si>
    <t>EAntenna 432LFA23</t>
  </si>
  <si>
    <t>EAntenna 432LFA18</t>
  </si>
  <si>
    <t>3.99:1</t>
  </si>
  <si>
    <t>CC 617-6B mod G4CQM 7</t>
  </si>
  <si>
    <t>CC617-6B mod G4CQM 7</t>
  </si>
  <si>
    <t>Issue 5: Add EAntenna 432LFA11,EAntenna 432LFA12,EAntenna 432LFA15,EAntenna 432LFA18,EAntenna 432LFA23,</t>
  </si>
  <si>
    <t xml:space="preserve">                    reference at 432.300 MHz. This parameter gives an indicator of the</t>
  </si>
  <si>
    <t>+Eantenna 144LFA4</t>
  </si>
  <si>
    <t>+G0KSC 9 OWL</t>
  </si>
  <si>
    <t>+WiMo WY209</t>
  </si>
  <si>
    <t>+*WiMo WY209</t>
  </si>
  <si>
    <t>G0KSC 9 OWA</t>
  </si>
  <si>
    <t>Vine 8 OWL</t>
  </si>
  <si>
    <t>YU7EF 606W1 6.85m</t>
  </si>
  <si>
    <t>Vine 6 OWL</t>
  </si>
  <si>
    <t>+G0KSC 11 OWL</t>
  </si>
  <si>
    <t xml:space="preserve">*Directive DSEFO432-25 </t>
  </si>
  <si>
    <t>!.38:1</t>
  </si>
  <si>
    <t>Directive DSEFO432-25XPOL H</t>
  </si>
  <si>
    <t>New Reference: Tsky=27K</t>
  </si>
  <si>
    <t>Directive DSEFO144XPOL-12H</t>
  </si>
  <si>
    <t>Directive DSEFO144XPOL-12V</t>
  </si>
  <si>
    <t>Directive DSEFO432-25XPOL V</t>
  </si>
  <si>
    <t>+G0KSC 12 LFA</t>
  </si>
  <si>
    <t>+G0KSC 12 OWA</t>
  </si>
  <si>
    <t>*+G0KSC 12 LFA</t>
  </si>
  <si>
    <t>InnoV 12 OWL</t>
  </si>
  <si>
    <t>G0KSC 15 LFA</t>
  </si>
  <si>
    <t>*G0KSC 15 LFA</t>
  </si>
  <si>
    <t>+G0KSC 16 LFA3R</t>
  </si>
  <si>
    <t>+G0KSC 16 LFA</t>
  </si>
  <si>
    <t>+*G0KSC 16 LFA</t>
  </si>
  <si>
    <t>+G0KSC 16 OWL XPOL H</t>
  </si>
  <si>
    <t>+DG7YBN GTV70-14</t>
  </si>
  <si>
    <t xml:space="preserve">   DG7YBN = DG7YBN</t>
  </si>
  <si>
    <t>+G0KSC 16 OWL XPOL V</t>
  </si>
  <si>
    <t>+InnoV 24 LFA</t>
  </si>
  <si>
    <t>+InnoV 22 LFA</t>
  </si>
  <si>
    <t>*+InnoV 22 LFA</t>
  </si>
  <si>
    <t>+G0KSC 14 LFA 3R</t>
  </si>
  <si>
    <t>G0KSC 2 LFA-Q</t>
  </si>
  <si>
    <t>InnoV/G0KSC 7 LFA3 2020</t>
  </si>
  <si>
    <t>*InnoV/G0KSC 8 LFA3 2020</t>
  </si>
  <si>
    <t>*InnoV/G0KSC 9 LFA3 2020</t>
  </si>
  <si>
    <t>*InnoV/G0KSC 9 OWL 2020</t>
  </si>
  <si>
    <t>*InnoV/G0KSC 10 LFA3 2020</t>
  </si>
  <si>
    <t>*InnoV/G0KSC 11 LFA3 2020</t>
  </si>
  <si>
    <t>*InnoV/G0KSC 12 LFA3 2020</t>
  </si>
  <si>
    <t>*InnoV/G0KSC 13 LFA3 2020</t>
  </si>
  <si>
    <t>*InnoV/G0KSC 14 LFA3 2020</t>
  </si>
  <si>
    <t>+*G0KSC 12LFA 2R</t>
  </si>
  <si>
    <t>Issue 96: Add WiMo WY209,revised InnoV 22 LFA,InnoV 24 LFA,revised InnoV 15 OWL,InnoV 16 OWL,InnoV 17 OWL,</t>
  </si>
  <si>
    <t>InnoV 5 LFA</t>
  </si>
  <si>
    <t>+InnoV 8 OWL G/T</t>
  </si>
  <si>
    <t>+*InnoV 8 OWL G/T</t>
  </si>
  <si>
    <t>+*InnoV 9 OWL G/T</t>
  </si>
  <si>
    <t>+InnoV 9 OWL G/T</t>
  </si>
  <si>
    <t xml:space="preserve">Vine 10 OWL </t>
  </si>
  <si>
    <t>+InnoV 10 OWL G/T</t>
  </si>
  <si>
    <t>+*InnoV 10 OWL G/T</t>
  </si>
  <si>
    <t>InnoV 11 OWL G/T</t>
  </si>
  <si>
    <t>+InnoV 12 OWL G/T</t>
  </si>
  <si>
    <t>+*InnoV 12 OWL G/T</t>
  </si>
  <si>
    <t>InnoV 13 OWL G/T</t>
  </si>
  <si>
    <t>+InnoV 15 OWL G/T</t>
  </si>
  <si>
    <t>*+InnoV 15 OWL G/T</t>
  </si>
  <si>
    <t>InnoV 16 OWL G/T</t>
  </si>
  <si>
    <t>InnoV 17 OWL G/T</t>
  </si>
  <si>
    <t>*InnoV 17 OWL G/T</t>
  </si>
  <si>
    <t>+G0KSC 17 OWL G/T</t>
  </si>
  <si>
    <t>*InnoV 13 LFA</t>
  </si>
  <si>
    <t>+InnoV 14 OWL G/T v2</t>
  </si>
  <si>
    <t>+*InnoV 14 OWL G/T v2</t>
  </si>
  <si>
    <t>+*G0KSC 14 LFA 3R</t>
  </si>
  <si>
    <t>+*G0KSC 14 LFA</t>
  </si>
  <si>
    <t>+InnoV 13 OWL G/T v2</t>
  </si>
  <si>
    <t>+*InnoV 13 OWL G/T v2</t>
  </si>
  <si>
    <t>DK7ZB 13</t>
  </si>
  <si>
    <t>Issue 28: Add Revise InnoV 6 LFA 6.4m,InnoV 5 LFA,DK7ZB 13 (50MHz),</t>
  </si>
  <si>
    <t>4.75:1</t>
  </si>
  <si>
    <t>3.13:1</t>
  </si>
  <si>
    <t>+*G0KSC 7 LFA</t>
  </si>
  <si>
    <t>+*G0KSC 10 LFA</t>
  </si>
  <si>
    <t>+*YU7XL 11 Hybrid</t>
  </si>
  <si>
    <t xml:space="preserve">   Dual = Antennas-Amplifiers</t>
  </si>
  <si>
    <t>WiMo = WiMo</t>
  </si>
  <si>
    <t>InnoV                =   InnoVAntennas</t>
  </si>
  <si>
    <t>JK Antennas     = JK Antennas</t>
  </si>
  <si>
    <t xml:space="preserve">            DL6WU Optimal Stacking</t>
  </si>
  <si>
    <t>4 Antennas</t>
  </si>
  <si>
    <t>+*G0KSC 11 LFA</t>
  </si>
  <si>
    <t>+G0KSC 17 OWL G/T H</t>
  </si>
  <si>
    <t>+G0KSC 17 OWL G/T V</t>
  </si>
  <si>
    <t>+*InnoV 24 LFA</t>
  </si>
  <si>
    <t>*InnoV 18 LFA 2019</t>
  </si>
  <si>
    <t>3.97:1</t>
  </si>
  <si>
    <t>4.45:1</t>
  </si>
  <si>
    <t>3.01:1</t>
  </si>
  <si>
    <t>M² 6M5X</t>
  </si>
  <si>
    <t>+YU7XL QY721104D14</t>
  </si>
  <si>
    <t>+YU7XL QY724104D17</t>
  </si>
  <si>
    <t>+YU7XL QY728107D21</t>
  </si>
  <si>
    <t>Hy-Gain UB-7031DX</t>
  </si>
  <si>
    <t>Issue 92: Revised the stock CC4218XL,Removed the modified CC4318XL,Revised G4CQM 8,</t>
  </si>
  <si>
    <t>M2 432-13WLA</t>
  </si>
  <si>
    <t>2.35:1</t>
  </si>
  <si>
    <t>M2 432-9WLA</t>
  </si>
  <si>
    <t>2.09:1</t>
  </si>
  <si>
    <t>M2 432-12EME</t>
  </si>
  <si>
    <t>*M2 432-12EME</t>
  </si>
  <si>
    <t>*M2 432-9WLA</t>
  </si>
  <si>
    <t>*M2 432-13WLA</t>
  </si>
  <si>
    <t>YU7EF 603</t>
  </si>
  <si>
    <t>YU7EF 604S</t>
  </si>
  <si>
    <t>*Beta</t>
  </si>
  <si>
    <t>accurately</t>
  </si>
  <si>
    <t>Issue 6: Add Hy-Gain UB-7031DX,M2 432-13WLA,M2 432-12EME,M2 432-9WLA,</t>
  </si>
  <si>
    <t>+InnoV 13 OWL G/T-2</t>
  </si>
  <si>
    <t>+*InnoV 13 OWL G/T-2</t>
  </si>
  <si>
    <t>+InnoV 12 OWL G/T-2</t>
  </si>
  <si>
    <t>+*InnoV 12 OWL G/T-2</t>
  </si>
  <si>
    <t>+InnoV 14 OWL G/T-2</t>
  </si>
  <si>
    <t>+*InnoV 14 OWL G/T-2</t>
  </si>
  <si>
    <t>1 Ant.</t>
  </si>
  <si>
    <t>1  Ant.</t>
  </si>
  <si>
    <t>Konni F20</t>
  </si>
  <si>
    <t>+*InnoV 15 OWL G/T-2</t>
  </si>
  <si>
    <t>+G4CQM WA9C4X</t>
  </si>
  <si>
    <t>+G4CQM WA9UXO</t>
  </si>
  <si>
    <t>Issue 97: Add InnoV 13 OWL G/T-2,InnoV 15 OWL G/T-2,InnoV 10 OWL G/T-2,G4CQM WA9C4X,G4CQM WA9UXO,</t>
  </si>
  <si>
    <t>+G4CQM WA26075</t>
  </si>
  <si>
    <t>+G4CQM WA27116</t>
  </si>
  <si>
    <t>+G4CQM WAX8</t>
  </si>
  <si>
    <t>+Konni F20 Mod YBN</t>
  </si>
  <si>
    <t>Directive DSEJX6-50</t>
  </si>
  <si>
    <t>InnoV 9 OP-DES</t>
  </si>
  <si>
    <t>Directive DSEJX5-50</t>
  </si>
  <si>
    <t>Maple Leaf        = Maple Leaf</t>
  </si>
  <si>
    <t>Directive           = Directive</t>
  </si>
  <si>
    <t>ZL3NW            = ZL3NW</t>
  </si>
  <si>
    <t>Directive 4 DS50-4HP</t>
  </si>
  <si>
    <t>+DG7YBN GTV70-19</t>
  </si>
  <si>
    <t>+DG7YBN GTV70-23</t>
  </si>
  <si>
    <t>+DG7YBN GTV70-25</t>
  </si>
  <si>
    <t>1.25;1</t>
  </si>
  <si>
    <t>Issue 9: Add DG7YBN GTV70-25,DG7YBN GTV70-30</t>
  </si>
  <si>
    <t>2.04:1</t>
  </si>
  <si>
    <t>Directive DSEJX7-50</t>
  </si>
  <si>
    <t>Directive DSEFO144-12</t>
  </si>
  <si>
    <t>Directive DSEFO144-15</t>
  </si>
  <si>
    <t>Directive DSEFO144-19</t>
  </si>
  <si>
    <t xml:space="preserve">1.24:1 </t>
  </si>
  <si>
    <t>Directive DSEFO432-25</t>
  </si>
  <si>
    <t>I0JXX 16JXX2</t>
  </si>
  <si>
    <t>Issue 98: Add Directive DSEFO144-12,Directive DSEFO144-12 XPOL,Directive DSEFO144-15,Directive DSEFO144-19,</t>
  </si>
  <si>
    <t>Directive DSEFO432-33</t>
  </si>
  <si>
    <t>Issue 29: Add Revise HyGain VB-66DX,HyGain 66B,HyGain VB-64DX,</t>
  </si>
  <si>
    <t>Directive DS50-7</t>
  </si>
  <si>
    <t>Cushcraft LFA-6M5EL</t>
  </si>
  <si>
    <t>Directive DSEJX13-50</t>
  </si>
  <si>
    <t>Issue 34: Add JK68v2,JK610 v8,</t>
  </si>
  <si>
    <t>Issue 29: Add Directive DSEJX5-50,Directive DSEJX6-50,Directive DSEJX7-50,Directive DSEJX13-50,</t>
  </si>
  <si>
    <t>+G4CQM WAXXX10</t>
  </si>
  <si>
    <t>Issue 97: Add G4CQM WA20675,G4CQM WA 27116, G4CQM WAX8,G4CQM WAXXX10,</t>
  </si>
  <si>
    <t>+InnoV 15 OWL G/T-2</t>
  </si>
  <si>
    <t>I0JXX 6JXX6</t>
  </si>
  <si>
    <t>I0JXX 7JXX6</t>
  </si>
  <si>
    <t>2.08:1</t>
  </si>
  <si>
    <t>*Hairpin</t>
  </si>
  <si>
    <t>2. Temperatures initially used for producing Antenna Temperature: Tsky=200 Kelvin;Tearth=1000 Kelvin</t>
  </si>
  <si>
    <t xml:space="preserve">    This combination of software provides excellent accuracy.</t>
  </si>
  <si>
    <t xml:space="preserve">    EZNEC 5+ by Roy Lewallen W7EL,4NEC2 by Arie Voors and Tant.exe by Sinisa, YT1NT/VE3EA or AGTC_lite by F5FOD/DG7YBN </t>
  </si>
  <si>
    <t>InnoV 22 LFA 2019</t>
  </si>
  <si>
    <t>2.66:1</t>
  </si>
  <si>
    <t>InnoV 23 LFA 2019</t>
  </si>
  <si>
    <t>InnoV 22 LFA 2019-2</t>
  </si>
  <si>
    <t>2.67:1</t>
  </si>
  <si>
    <t>Issue 15: Add Innov 18 LFA 2019,Innov 19 LFA 2019,Innov 20 LFA 2019,Innov 21 LFA 2019,</t>
  </si>
  <si>
    <t>Issue 15: Add Innov 22 LFA 2019,Innov 22 LFA 2019-2,Innov 23 LFA 2019</t>
  </si>
  <si>
    <t>BQH 9-6D</t>
  </si>
  <si>
    <t>DK7ZB 9 28 ohm</t>
  </si>
  <si>
    <t>YU7EF 609</t>
  </si>
  <si>
    <t>2. Temperatures initially used for producing Antenna Temperature: Tsky=4225 Kelvin;Tearth=6000 Kelvin</t>
  </si>
  <si>
    <t xml:space="preserve">    Temperatures now adjustable to Tsky=5640 Kelvin. Tearth: Rural = 29640 Kelvin, Residential = 100600 Kelvin, City=271000 Kelvin</t>
  </si>
  <si>
    <t xml:space="preserve">   EZNEC 5+ by Roy Lewallen W7EL,4NEC2 by Arie Voors and Tant.exe by Sinisa, YT1NT/VE3EA or AGTC_lite by F5FOD/DG7YBN </t>
  </si>
  <si>
    <t>2. Temperatures initially used: Tsky=20 degrees;Tearth=350 degrees</t>
  </si>
  <si>
    <t>Issue 97: Add InnoV 14 OWL G/T v2,InnoV 13 OWL G/T v2,InnoV 12 OWL G/T-2,InnoV 14 OWL G/T-2Q,InnoV 11 OWL G/T-2,</t>
  </si>
  <si>
    <t>+InnoV 11 G/T-2</t>
  </si>
  <si>
    <t>+*InnoV 10 OWL G/T-2</t>
  </si>
  <si>
    <t>+InnoV 10 OWL G/T-2</t>
  </si>
  <si>
    <t>1 Ant</t>
  </si>
  <si>
    <t>4 Ant</t>
  </si>
  <si>
    <t>2E ant</t>
  </si>
  <si>
    <t>2H ant</t>
  </si>
  <si>
    <t>TYPE OF</t>
  </si>
  <si>
    <t>L</t>
  </si>
  <si>
    <t>GAIN</t>
  </si>
  <si>
    <t>E</t>
  </si>
  <si>
    <t>H</t>
  </si>
  <si>
    <t>Gain</t>
  </si>
  <si>
    <t>F/R</t>
  </si>
  <si>
    <t>Z</t>
  </si>
  <si>
    <t>VSWR</t>
  </si>
  <si>
    <t>ANTENNA</t>
  </si>
  <si>
    <t>(dBd)</t>
  </si>
  <si>
    <t>(M)</t>
  </si>
  <si>
    <t>(dBd</t>
  </si>
  <si>
    <t>(dB)</t>
  </si>
  <si>
    <t>(ohms)</t>
  </si>
  <si>
    <t>Band Width</t>
  </si>
  <si>
    <t>Cushcraft A50-3S</t>
  </si>
  <si>
    <t>1.10:1</t>
  </si>
  <si>
    <t>DK7ZB 3 28 ohm</t>
  </si>
  <si>
    <t>1.11:1</t>
  </si>
  <si>
    <t>DK7ZB 3 12.5 ohm</t>
  </si>
  <si>
    <t>1.29:1</t>
  </si>
  <si>
    <t>Enter Tsky &gt;</t>
  </si>
  <si>
    <t>M² 6M3</t>
  </si>
  <si>
    <t>1.26:1</t>
  </si>
  <si>
    <t>DK7ZB 4 28 ohm</t>
  </si>
  <si>
    <t>1.02:1</t>
  </si>
  <si>
    <t>1.05:1</t>
  </si>
  <si>
    <t>1.14:1</t>
  </si>
  <si>
    <t>DK7ZB 4 12.5 ohm</t>
  </si>
  <si>
    <t>1.39:1</t>
  </si>
  <si>
    <t>HyGain 4 VB-64DX</t>
  </si>
  <si>
    <t>1.03:1</t>
  </si>
  <si>
    <t>Cushcraft A50-5S</t>
  </si>
  <si>
    <t>1.54:1</t>
  </si>
  <si>
    <t>YU7EF 5C</t>
  </si>
  <si>
    <t>DK7ZB 5 50 ohm</t>
  </si>
  <si>
    <t>OZ3SW 4 (OZ6FRS)</t>
  </si>
  <si>
    <t>1.08:1</t>
  </si>
  <si>
    <t>DK7ZB 5 28 ohm</t>
  </si>
  <si>
    <t>YU7EF 5A</t>
  </si>
  <si>
    <t>1.06:1</t>
  </si>
  <si>
    <t>N6CA 4</t>
  </si>
  <si>
    <t>1.32:1</t>
  </si>
  <si>
    <t>G0KSC 5 4.7m  LFA</t>
  </si>
  <si>
    <t>Telrex 5</t>
  </si>
  <si>
    <t>1.28:1</t>
  </si>
  <si>
    <t>1.37:1</t>
  </si>
  <si>
    <t>1.36:1</t>
  </si>
  <si>
    <t>1.09:1</t>
  </si>
  <si>
    <t>1.48:1</t>
  </si>
  <si>
    <t>BQH 5</t>
  </si>
  <si>
    <t>Issue 36: Add M² 6M7NAN,BQH9-6D,DG7YBN 50-9w,</t>
  </si>
  <si>
    <t>DK7ZB 8-6</t>
  </si>
  <si>
    <t>1.86:1</t>
  </si>
  <si>
    <t>K6STI 7-6</t>
  </si>
  <si>
    <t>BQH 8-6</t>
  </si>
  <si>
    <t>N1DPM 7 CC617-6B mod</t>
  </si>
  <si>
    <t>K6STI 6-6</t>
  </si>
  <si>
    <t>InnoV 7el-Q</t>
  </si>
  <si>
    <t>1.27:1</t>
  </si>
  <si>
    <t>1.13:1</t>
  </si>
  <si>
    <t>Cushcraft A50-6S</t>
  </si>
  <si>
    <t>DK7ZB 5 18 ohm</t>
  </si>
  <si>
    <t>1.35:1</t>
  </si>
  <si>
    <t>G4CQM 6</t>
  </si>
  <si>
    <t>DK7ZB 5 12.5 ohm</t>
  </si>
  <si>
    <t>M² 6M5XHG</t>
  </si>
  <si>
    <t>Issue 35: Add Interactive Tsky and Tearth</t>
  </si>
  <si>
    <t>1.58:1</t>
  </si>
  <si>
    <t>*M² 6M5XHG</t>
  </si>
  <si>
    <t>IZ1MYT 6</t>
  </si>
  <si>
    <t>1.20:1</t>
  </si>
  <si>
    <t>YU7EF 6</t>
  </si>
  <si>
    <t>K6STI 5</t>
  </si>
  <si>
    <t>DK7ZB 6 50 ohm</t>
  </si>
  <si>
    <t>DK7ZB 6 28 ohm</t>
  </si>
  <si>
    <t>1.07:1</t>
  </si>
  <si>
    <t>1.04:1</t>
  </si>
  <si>
    <t>W1JR 6</t>
  </si>
  <si>
    <t>Tilton 7</t>
  </si>
  <si>
    <t>N6CA 6</t>
  </si>
  <si>
    <t>1.17:1</t>
  </si>
  <si>
    <t>G0KSC 6 7.3m LFA</t>
  </si>
  <si>
    <t>YU7EF 606</t>
  </si>
  <si>
    <t>YU7EF 606 W1</t>
  </si>
  <si>
    <t>YU7XL TWB21810XL</t>
  </si>
  <si>
    <t>*YU7XL TWB21810XL</t>
  </si>
  <si>
    <t>1.44:1</t>
  </si>
  <si>
    <t>DK7ZB 7 50 ohm</t>
  </si>
  <si>
    <t>M² 6M7</t>
  </si>
  <si>
    <t>Mosley A507LS</t>
  </si>
  <si>
    <t>G0KSC 7 8.9m LFA</t>
  </si>
  <si>
    <t>DK7ZB 7 28 ohm</t>
  </si>
  <si>
    <t>1.15:1</t>
  </si>
  <si>
    <t>M² 6M7JHV</t>
  </si>
  <si>
    <t>1.47:1</t>
  </si>
  <si>
    <t>G0KSC 7 9.7m LFA</t>
  </si>
  <si>
    <t>Cushcraft 617-6B</t>
  </si>
  <si>
    <t>1.16:1</t>
  </si>
  <si>
    <t>YU7EF 8</t>
  </si>
  <si>
    <t>1.18:1</t>
  </si>
  <si>
    <t>M² 6M2WLC</t>
  </si>
  <si>
    <t>DK7ZB 8</t>
  </si>
  <si>
    <t>N6CA 8</t>
  </si>
  <si>
    <t>G0KSC 8 12.49m LFA</t>
  </si>
  <si>
    <t>1.12:1</t>
  </si>
  <si>
    <t>YU7EF 9</t>
  </si>
  <si>
    <t>M² 6M8GJ</t>
  </si>
  <si>
    <t>ZL3NW 10</t>
  </si>
  <si>
    <t>DK7ZB 9</t>
  </si>
  <si>
    <t>M² 6M9KHW</t>
  </si>
  <si>
    <t>1.21:1</t>
  </si>
  <si>
    <t>K6STI 8</t>
  </si>
  <si>
    <t>Issue 106: Add R3RAV 9,</t>
  </si>
  <si>
    <t>M² 6m25WLC</t>
  </si>
  <si>
    <t>1.30:1</t>
  </si>
  <si>
    <t>Issue 12: Revised Konni F20 mod YBN,</t>
  </si>
  <si>
    <t>YU7EF 10</t>
  </si>
  <si>
    <t>M² 6M11JKV</t>
  </si>
  <si>
    <t>1.25:1</t>
  </si>
  <si>
    <t>BVO 18 Rope Yagi</t>
  </si>
  <si>
    <t>Notes:</t>
  </si>
  <si>
    <t>Using this Chart:</t>
  </si>
  <si>
    <t>Spacing</t>
  </si>
  <si>
    <t xml:space="preserve">   </t>
  </si>
  <si>
    <t>3. One wavelength at 50.150 MHz is 5.98M or 19.62'</t>
  </si>
  <si>
    <t>+InnoV 12Y</t>
  </si>
  <si>
    <t>4. "E" represents the horizontal plane; "H" represents the vertical plane.</t>
  </si>
  <si>
    <t xml:space="preserve">5. F/R is Front to Rear in dB over the rear 180 degrees of an antenna using either E or H plane. </t>
  </si>
  <si>
    <t xml:space="preserve">6. Z ohms is the natural impedence of a single antenna in free space.  </t>
  </si>
  <si>
    <t>Issue 110: Add Cushcraft 9 LFA,Cushcraft 12 LFA,Cushcraft 14 LFA,Cushcraft 16 LFA,</t>
  </si>
  <si>
    <t xml:space="preserve">9. Antennas marked with a "*" have stacking dimensions recommended by </t>
  </si>
  <si>
    <t xml:space="preserve">   the manufacturer or designer.</t>
  </si>
  <si>
    <t>M² 6M5XHP</t>
  </si>
  <si>
    <t>Issue 101: Add YU7XL X21205XL6QQ.EZ,</t>
  </si>
  <si>
    <t>Maple Leaf BFM-4e6-13</t>
  </si>
  <si>
    <t>Sinclair Feed</t>
  </si>
  <si>
    <t>Issue 33: Add Maple Leaf BFM-4e6-13,</t>
  </si>
  <si>
    <t>YU7EF 7 10-14 el dia</t>
  </si>
  <si>
    <t>N1DPM 7 KLM mod</t>
  </si>
  <si>
    <t xml:space="preserve">Stacking is an issue on this band due to the large optimum spacings. While the longer antennas are very attractive </t>
  </si>
  <si>
    <t xml:space="preserve">because of there superior gain, if severly understacked, the gain advantage may be quickly lost.  </t>
  </si>
  <si>
    <t>Ga</t>
  </si>
  <si>
    <t>Tlos</t>
  </si>
  <si>
    <t>Ta</t>
  </si>
  <si>
    <t>Issue 112: Add InnoV/G0KSC 14 LFA3 2019,</t>
  </si>
  <si>
    <t>G/T</t>
  </si>
  <si>
    <t>(K)</t>
  </si>
  <si>
    <t>Bandwidth</t>
  </si>
  <si>
    <t>1.83:1</t>
  </si>
  <si>
    <t>1.19:1</t>
  </si>
  <si>
    <t>G4CQM 7</t>
  </si>
  <si>
    <t>2.31:1</t>
  </si>
  <si>
    <t>New Reference: Tsky=290K</t>
  </si>
  <si>
    <t>DK7ZB 7</t>
  </si>
  <si>
    <t>1.64:1</t>
  </si>
  <si>
    <t>IK0BZY 6</t>
  </si>
  <si>
    <t>2.27:1</t>
  </si>
  <si>
    <t>G0KSC 8LFA</t>
  </si>
  <si>
    <t>1.24:1</t>
  </si>
  <si>
    <t>*G0KSC 8LFA</t>
  </si>
  <si>
    <t>Reference: Estimated Values for man-made noise (Tearth) on 50.150 MHz ITU-R P.372-14: Part 6,Man-made Noise, p.74-76</t>
  </si>
  <si>
    <t>Reference: Estimated Values for man-made noise (Tearth) on 144 MHz acc. ITU-R P.372-14: Part 6, Man-made noise, p.74-76</t>
  </si>
  <si>
    <t>W1JR 8 MOD</t>
  </si>
  <si>
    <t>DJ9BV 1.8</t>
  </si>
  <si>
    <t>1.34:1</t>
  </si>
  <si>
    <t>K1FO 10</t>
  </si>
  <si>
    <t>G4CQM 8</t>
  </si>
  <si>
    <t>BQH8B</t>
  </si>
  <si>
    <t>+UR5EAZ 9</t>
  </si>
  <si>
    <t>1.01:1</t>
  </si>
  <si>
    <t>I0JXX 8</t>
  </si>
  <si>
    <t>*DG0OPK 9</t>
  </si>
  <si>
    <t>DG0OPK 9</t>
  </si>
  <si>
    <t>+RA3AQ 9S</t>
  </si>
  <si>
    <t>M2 9SSB</t>
  </si>
  <si>
    <t>DJ9BV 2.1</t>
  </si>
  <si>
    <t>G0KSC 9LFA</t>
  </si>
  <si>
    <t>*G0KSC 9LFA</t>
  </si>
  <si>
    <t>*OZ5HF 9</t>
  </si>
  <si>
    <t>OZ5HF 9</t>
  </si>
  <si>
    <t>F9FT 11</t>
  </si>
  <si>
    <t>*CC 13B2</t>
  </si>
  <si>
    <t>CC 13B2</t>
  </si>
  <si>
    <t>Issue 109: Tearth Kelvin updated,</t>
  </si>
  <si>
    <t>K1FO 11</t>
  </si>
  <si>
    <t>CC 215WB</t>
  </si>
  <si>
    <t>*Flexa 224</t>
  </si>
  <si>
    <t>Flexa 224</t>
  </si>
  <si>
    <t>ZL1RS 9</t>
  </si>
  <si>
    <t>2.19:1</t>
  </si>
  <si>
    <t>Eagle 10</t>
  </si>
  <si>
    <t>1.33:1</t>
  </si>
  <si>
    <t>1.23:1</t>
  </si>
  <si>
    <t>+YU7EF 10LT</t>
  </si>
  <si>
    <t>K5GW 10</t>
  </si>
  <si>
    <t>1.41:1</t>
  </si>
  <si>
    <t>G4CQM 9</t>
  </si>
  <si>
    <t>2.02:1</t>
  </si>
  <si>
    <t>K1FO 12</t>
  </si>
  <si>
    <t>*YU7EF 10</t>
  </si>
  <si>
    <t>I0JXX 12</t>
  </si>
  <si>
    <t>1.31:1</t>
  </si>
  <si>
    <t>BQH 12J</t>
  </si>
  <si>
    <t>M2 12</t>
  </si>
  <si>
    <t>BQH 10</t>
  </si>
  <si>
    <t>WB9UWA 12</t>
  </si>
  <si>
    <t>DK7ZB 10</t>
  </si>
  <si>
    <t>+YU7EF 11B</t>
  </si>
  <si>
    <t>K1FO 13</t>
  </si>
  <si>
    <t>1.38:1</t>
  </si>
  <si>
    <t>*BVO-3WL</t>
  </si>
  <si>
    <t>3.08:1</t>
  </si>
  <si>
    <t>JK Antennas JK65</t>
  </si>
  <si>
    <t>Issue 32: Add JK Antennas JK65,JK Antennas JK67,</t>
  </si>
  <si>
    <t>BVO-3WL</t>
  </si>
  <si>
    <t>#BVO-3WL</t>
  </si>
  <si>
    <t>+YU7EF 11</t>
  </si>
  <si>
    <t>1.62:1</t>
  </si>
  <si>
    <t>F9FT 16</t>
  </si>
  <si>
    <t>CD15LQDver2</t>
  </si>
  <si>
    <t>*CD15LQDver2</t>
  </si>
  <si>
    <t>CD15LQDver1</t>
  </si>
  <si>
    <t>Issue 18: Add YU7EF EF7017XM-5, Antennas-Amplifiers PA432-26-7BGP,</t>
  </si>
  <si>
    <t>Antennas-Amplifiers PA432-26-7BGP</t>
  </si>
  <si>
    <t>Issue 18, March X, 2020</t>
  </si>
  <si>
    <t>Antennas-Amplifiers +PA144-9-4.3AP</t>
  </si>
  <si>
    <t>*CD15LQDver1</t>
  </si>
  <si>
    <t>MBI ModFT17</t>
  </si>
  <si>
    <t>*F9FT 17</t>
  </si>
  <si>
    <t>F9FT 17</t>
  </si>
  <si>
    <t>*CC3219</t>
  </si>
  <si>
    <t>1.49:1</t>
  </si>
  <si>
    <t>CC3219</t>
  </si>
  <si>
    <t>CC3219 MOD</t>
  </si>
  <si>
    <t>BQH 13</t>
  </si>
  <si>
    <t>DJ9BV 3.2</t>
  </si>
  <si>
    <t>K1FO 14</t>
  </si>
  <si>
    <t>1.42:1</t>
  </si>
  <si>
    <t>G4CQM 11</t>
  </si>
  <si>
    <t>DK7ZB 11</t>
  </si>
  <si>
    <t>MBI 3.4</t>
  </si>
  <si>
    <t>I0JXX 5JXX6</t>
  </si>
  <si>
    <t>YU7EF 12</t>
  </si>
  <si>
    <t>1.77:1</t>
  </si>
  <si>
    <t>17LQD EKM#1</t>
  </si>
  <si>
    <t>17LQD EKM#2</t>
  </si>
  <si>
    <t>DJ9BV 3.6</t>
  </si>
  <si>
    <t>K1FO 15</t>
  </si>
  <si>
    <t>YU7EF 13M</t>
  </si>
  <si>
    <t>DK7ZB 12</t>
  </si>
  <si>
    <t>1.46:1</t>
  </si>
  <si>
    <t>+YU7EF 13</t>
  </si>
  <si>
    <t>2.55:1</t>
  </si>
  <si>
    <t>IK0BZY 12</t>
  </si>
  <si>
    <t>BVO2-4WL</t>
  </si>
  <si>
    <t>DJ9BV 4.0</t>
  </si>
  <si>
    <t>K1FO 16</t>
  </si>
  <si>
    <t>+SV 2SA13</t>
  </si>
  <si>
    <t>HG VB-215DX</t>
  </si>
  <si>
    <t>*CC4218XL</t>
  </si>
  <si>
    <t>CC4218XL</t>
  </si>
  <si>
    <t>WB9UWA 15</t>
  </si>
  <si>
    <t>1.51:1</t>
  </si>
  <si>
    <t>YU7EF 14M</t>
  </si>
  <si>
    <t>YU7EF 14</t>
  </si>
  <si>
    <t>2.30:1</t>
  </si>
  <si>
    <t>YU7EF 14LT</t>
  </si>
  <si>
    <t>K1FO 17</t>
  </si>
  <si>
    <t>DJ9BV 4.4</t>
  </si>
  <si>
    <t>SHARK 20</t>
  </si>
  <si>
    <t>*CC17B2</t>
  </si>
  <si>
    <t>Ant G/T</t>
  </si>
  <si>
    <t>1. The programs used to calculate E/H Stacking,G,Ta,Tlos and Ant G/T are</t>
  </si>
  <si>
    <t>11. Ant G/T = Figure of merit used to determine the receive capability of the antenna</t>
  </si>
  <si>
    <t xml:space="preserve">            ! Ant</t>
  </si>
  <si>
    <t xml:space="preserve">   1 Ant</t>
  </si>
  <si>
    <t xml:space="preserve">               </t>
  </si>
  <si>
    <t>1.61:1</t>
  </si>
  <si>
    <t>*InnoV 34 LFA B 2019</t>
  </si>
  <si>
    <t>InnoV 34 LFA B 2019</t>
  </si>
  <si>
    <t>InnoV 34 A LFA 2019</t>
  </si>
  <si>
    <t>G0KSC 4 LFA</t>
  </si>
  <si>
    <t>Telrex 4-6m</t>
  </si>
  <si>
    <t>InnoV 19 LFA 2019</t>
  </si>
  <si>
    <t>3.57:1</t>
  </si>
  <si>
    <t>InnoV 20 LFA 2019</t>
  </si>
  <si>
    <t>InnoV 21 LFA 2019</t>
  </si>
  <si>
    <t>1.22:1</t>
  </si>
  <si>
    <t>CC17B2</t>
  </si>
  <si>
    <t>G4CQM 16</t>
  </si>
  <si>
    <t>YU7EF 15M</t>
  </si>
  <si>
    <t xml:space="preserve">    4 Antennas</t>
  </si>
  <si>
    <t xml:space="preserve">                DL6WU Optimal Stacking</t>
  </si>
  <si>
    <t xml:space="preserve">          &gt;</t>
  </si>
  <si>
    <t>DL6WU Optimal Stacking</t>
  </si>
  <si>
    <t xml:space="preserve">    Temperatures now adjustable to Tsky=290 Kelvin. Tearth: Rural = 1600 Kelvin, Residential = 5400 Kelvin, City = 14,500 Kelvin</t>
  </si>
  <si>
    <t>14. Manufacturer/Designer Legend: Single Click on Sites with Links in blue.</t>
  </si>
  <si>
    <t>13. Manufacturer/Designer Legend: Single click on Sites in blue</t>
  </si>
  <si>
    <t xml:space="preserve">11.  Convergence Correction: NEC2 and NEC 4 are incapable of handling complex </t>
  </si>
  <si>
    <t>12. Manufacturer/Designer Legend: Single click on Sites in blue</t>
  </si>
  <si>
    <t xml:space="preserve">11. XPOL Antennas: Any offset of elements or feedsystems from the zero axis results in degredation in pattern. </t>
  </si>
  <si>
    <t xml:space="preserve">    Temperatures now adjustable to Tsky=27 Kelvin. Tearth: Rural = 460K Kelvin, Residential = 1800K Kelvin, City = 7900 Kelvin</t>
  </si>
  <si>
    <t>75% Stacking</t>
  </si>
  <si>
    <t>DK7ZB 14</t>
  </si>
  <si>
    <t>1.50:1</t>
  </si>
  <si>
    <t>K1FO 18</t>
  </si>
  <si>
    <t>DJ9BV 4.8</t>
  </si>
  <si>
    <t>*M2 5WL</t>
  </si>
  <si>
    <t>M2 5WL</t>
  </si>
  <si>
    <t>YU7EF 15</t>
  </si>
  <si>
    <t>3.18:1</t>
  </si>
  <si>
    <t>+RA3AQ 15</t>
  </si>
  <si>
    <t xml:space="preserve">      Old</t>
  </si>
  <si>
    <t>+SM5BSZ 14</t>
  </si>
  <si>
    <t>K5GW 17</t>
  </si>
  <si>
    <t>1.73:1</t>
  </si>
  <si>
    <t>SM2CEW 19</t>
  </si>
  <si>
    <t>*BVO-5WL</t>
  </si>
  <si>
    <t>BVO-5WL</t>
  </si>
  <si>
    <t>YU7EF 16M</t>
  </si>
  <si>
    <t>K1FO 19</t>
  </si>
  <si>
    <t>3.70:1</t>
  </si>
  <si>
    <t>RU1AA 15</t>
  </si>
  <si>
    <t>*M2 18XXX</t>
  </si>
  <si>
    <t>M2 18XXX</t>
  </si>
  <si>
    <t>YU7EF 16</t>
  </si>
  <si>
    <t>2.50:1</t>
  </si>
  <si>
    <t>*M2 19XXX</t>
  </si>
  <si>
    <t>1.55:1</t>
  </si>
  <si>
    <t>M2 19XXX</t>
  </si>
  <si>
    <t>DK7ZB 17</t>
  </si>
  <si>
    <t>BVO-6WL</t>
  </si>
  <si>
    <t>AF9Y 22</t>
  </si>
  <si>
    <t>2.65:1</t>
  </si>
  <si>
    <t>+RA3AQ 18</t>
  </si>
  <si>
    <t>*RA3AQ 18</t>
  </si>
  <si>
    <t>MBI 6.6</t>
  </si>
  <si>
    <t>DK7ZB 19</t>
  </si>
  <si>
    <t>1.97:1</t>
  </si>
  <si>
    <t>#BQH 25</t>
  </si>
  <si>
    <t>K2GAL 21</t>
  </si>
  <si>
    <t>9.01:1</t>
  </si>
  <si>
    <t>M2 8WL(old)</t>
  </si>
  <si>
    <t>M2 8WLHLD</t>
  </si>
  <si>
    <t>Legend:</t>
  </si>
  <si>
    <t>G4CQM 6CQM7UX</t>
  </si>
  <si>
    <t>G4CQM 6M7N50LY</t>
  </si>
  <si>
    <t>1. L      = Length in Wavelengths</t>
  </si>
  <si>
    <t xml:space="preserve">3. E      = E plane (Horizontal) stacking in Meters. </t>
  </si>
  <si>
    <t>4. H      = H plane (Vertical) stacking in Meters.</t>
  </si>
  <si>
    <t xml:space="preserve">8. F/R    = Front to Rear in dB over the rear 180 degrees of an antenna using either E or H plane. </t>
  </si>
  <si>
    <t>Reference: Estimated Values for man made noise (Tearth) on 432 MHz:</t>
  </si>
  <si>
    <t>Man-Made Noise in Our Living Environments</t>
  </si>
  <si>
    <t>U.R.S.I. Radio Science Bulletins No. 334, 09.2010</t>
  </si>
  <si>
    <t xml:space="preserve">9. Z ohms = The natural impedence of a single antenna in free space.  </t>
  </si>
  <si>
    <t xml:space="preserve">10. VSWR  = VSWR Bandwidth is based a single antenna over 144.000 - 145.000 MHz with a </t>
  </si>
  <si>
    <t xml:space="preserve"> </t>
  </si>
  <si>
    <t xml:space="preserve">   Notes:</t>
  </si>
  <si>
    <t xml:space="preserve">        </t>
  </si>
  <si>
    <t>1. The programs used to calculate E/H Stacking,G,Ta,Tlos and G/T are</t>
  </si>
  <si>
    <t>3. Dipole Z is measured at 144.1 MHz</t>
  </si>
  <si>
    <t>JK Antennas JK610 v8</t>
  </si>
  <si>
    <t>DG7YBN 50-9w</t>
  </si>
  <si>
    <t>JK Antennas JK68 v2</t>
  </si>
  <si>
    <t>*JK Antennas JK68 v2</t>
  </si>
  <si>
    <t xml:space="preserve">   antennas by VE7BQH.</t>
  </si>
  <si>
    <t xml:space="preserve">   are 4MM to 6MM.</t>
  </si>
  <si>
    <t xml:space="preserve">                       Enter Tearth &gt;</t>
  </si>
  <si>
    <t xml:space="preserve">       </t>
  </si>
  <si>
    <t>Issue 51: Add YU7EF Antennas</t>
  </si>
  <si>
    <t>+Dual PA144-12-7</t>
  </si>
  <si>
    <t>+*Dual PA144-12-7</t>
  </si>
  <si>
    <t>+Dual PA144-13-8</t>
  </si>
  <si>
    <t>+*Dual PA144-13-8</t>
  </si>
  <si>
    <t>Issue 52: Update all DK7ZB antennas to latest published data. Add DK7ZB 8</t>
  </si>
  <si>
    <t>Issue 53: Replace BQH8A with BQH8B a 50 ohm antenna</t>
  </si>
  <si>
    <t>Issue 54: Add YU7EF 8</t>
  </si>
  <si>
    <t>Issue 55: Add YU7EF 17 &amp; YU7EF 11B</t>
  </si>
  <si>
    <t>Issue 56: Add YU7EF 16</t>
  </si>
  <si>
    <t xml:space="preserve">   New Ta</t>
  </si>
  <si>
    <t xml:space="preserve">   Old Ta</t>
  </si>
  <si>
    <t xml:space="preserve">  Old Ta</t>
  </si>
  <si>
    <t>Old</t>
  </si>
  <si>
    <r>
      <t xml:space="preserve">   </t>
    </r>
    <r>
      <rPr>
        <b/>
        <sz val="10"/>
        <rFont val="Arial"/>
        <family val="2"/>
      </rPr>
      <t>minus</t>
    </r>
  </si>
  <si>
    <t xml:space="preserve">    Calc</t>
  </si>
  <si>
    <t xml:space="preserve">   Tpat</t>
  </si>
  <si>
    <t xml:space="preserve"> Tpat</t>
  </si>
  <si>
    <t xml:space="preserve">   Calc</t>
  </si>
  <si>
    <t>Issue 57: Add a revised YU7EF 10</t>
  </si>
  <si>
    <t>Issue 58: Add DK7ZB 19</t>
  </si>
  <si>
    <t>Issue 59: Add YU7EF 10LT</t>
  </si>
  <si>
    <t>Issue 60: Add columns of Z and VSWR bandwidth to give indicators of Q and wet weather performance.</t>
  </si>
  <si>
    <t>Issue 61: Add UA5EAZ 9. Add VSWR bandwidth for folded dipole to RA3AQ 9. Add RA3AQ 14</t>
  </si>
  <si>
    <t>Issue 62: Revised Note 1 to explain limitations in YA 3.54 and the change to EZNEC 5+ and Tant.exe software</t>
  </si>
  <si>
    <t>Issue 63: Add new low noise wide VSWR bandwidth YU7EF 13M,14M,15M,16M series antennas</t>
  </si>
  <si>
    <t>Issue 64: Add YU7EF 14LT;Add G4CQM 8,9,11,16;Add G0KSC 9LFA</t>
  </si>
  <si>
    <t>Issue 65: Add G0KSC 11LFA,G0KSC 14LFA;Add DK7ZB 7;Add K1FO 10,11,16</t>
  </si>
  <si>
    <t>Issue 66: Conversion to EZNEC 5+ &amp; Tant.exe completed. Add G0KSC 8LFA, G0KSC 12LFA,G0KSC 13LFA: RA3AQ 9S</t>
  </si>
  <si>
    <t>Issue 67: Data corrected for RA3AQ 9S;</t>
  </si>
  <si>
    <t xml:space="preserve">Issue 68: G4CQM 8 updated to new version,Add ZL1RS 9, </t>
  </si>
  <si>
    <t xml:space="preserve">Issue 69: Add G0KSC 15LFA,G0KSC 17LFA. Segment Density changed to improve impedence accuracy. </t>
  </si>
  <si>
    <t>Issue 70: Add G0KSC 7LFA, Add Front to Rear column (F/R)</t>
  </si>
  <si>
    <t xml:space="preserve">Issue 71: Add G0KSC 9,G4CQM 7,G4CQM 6,8 &amp; 9 updated versions, </t>
  </si>
  <si>
    <t>K1FO = K1FO</t>
  </si>
  <si>
    <t>K2GAL = K2GAL</t>
  </si>
  <si>
    <t>K5GW = Texas Towers/K5GW</t>
  </si>
  <si>
    <t>M2 = M²</t>
  </si>
  <si>
    <t xml:space="preserve">   AF9Y = AF9Y</t>
  </si>
  <si>
    <t xml:space="preserve">   BVO = Eagle/DJ9BV</t>
  </si>
  <si>
    <t xml:space="preserve">   CC = Cushcraft</t>
  </si>
  <si>
    <t xml:space="preserve">   I0JXX = I0JXX</t>
  </si>
  <si>
    <t xml:space="preserve">   CC MOD = VE7BQH</t>
  </si>
  <si>
    <t>N1DPM 5 HyGain mod</t>
  </si>
  <si>
    <t>InnoV 12 LFA-430</t>
  </si>
  <si>
    <t>InnoV 10 LFA 2018</t>
  </si>
  <si>
    <t>Issue 13: Add Revised YU7EF EF7018M-5,InnoV 12Y,</t>
  </si>
  <si>
    <t>Issue 14: Add InnoV 10 LFA 2018,Innov 12 LFA-430, InnoV 24 LFA 2019</t>
  </si>
  <si>
    <t>Innov 24 LFA 2019-b</t>
  </si>
  <si>
    <t xml:space="preserve">               Internal use only</t>
  </si>
  <si>
    <t xml:space="preserve">                 Internal use only</t>
  </si>
  <si>
    <t xml:space="preserve">     New</t>
  </si>
  <si>
    <t xml:space="preserve">      "S"</t>
  </si>
  <si>
    <t>Hygain VB-66B</t>
  </si>
  <si>
    <t>*Beta Match</t>
  </si>
  <si>
    <t xml:space="preserve">   CD = CUE DEE </t>
  </si>
  <si>
    <t xml:space="preserve">   CD MOD = VE7BQH</t>
  </si>
  <si>
    <t xml:space="preserve">   DJ9BV = DJ9BV</t>
  </si>
  <si>
    <t xml:space="preserve">   DJ9BV OPT = DJ9BV</t>
  </si>
  <si>
    <t xml:space="preserve">   DK7ZB = DK7ZB</t>
  </si>
  <si>
    <t xml:space="preserve">   EKM MOD = SM2EKM</t>
  </si>
  <si>
    <t xml:space="preserve">   F9FT = F9FT</t>
  </si>
  <si>
    <t xml:space="preserve">   Flexa = FlexaYagi</t>
  </si>
  <si>
    <t xml:space="preserve">   G0KSC LFA = G0KSC</t>
  </si>
  <si>
    <t xml:space="preserve">   HG = HYGAIN</t>
  </si>
  <si>
    <t>MBI = F/G8MBI/F5VHX</t>
  </si>
  <si>
    <t>OZ5HF = Vargarda</t>
  </si>
  <si>
    <t>RA3AQ = RA3AQ</t>
  </si>
  <si>
    <t>RU1AA = RU1AA</t>
  </si>
  <si>
    <t>SHARK = SHARK (Italian)</t>
  </si>
  <si>
    <t>SM2CEW = SM2CEW/VE7BQH</t>
  </si>
  <si>
    <t xml:space="preserve">SV = Svenska Antennspecialisten AB </t>
  </si>
  <si>
    <t>W1JR = VE7BQH (Mininec error)</t>
  </si>
  <si>
    <t>WB9UWA = WB9UWA</t>
  </si>
  <si>
    <t>YU7EF = YU7EF</t>
  </si>
  <si>
    <t>UR5CSZ = UR5CSZ</t>
  </si>
  <si>
    <t>G0KSC 8 OWL</t>
  </si>
  <si>
    <t>IZ1MYT 7</t>
  </si>
  <si>
    <t>1.63:1</t>
  </si>
  <si>
    <t>1.94:1</t>
  </si>
  <si>
    <t>+DG7YBN GTV 70-11w</t>
  </si>
  <si>
    <t>Issue 72: Add G0KSC 10LFA,Revised G4CQM 11,</t>
  </si>
  <si>
    <t>1.57:1</t>
  </si>
  <si>
    <t>1.53:1</t>
  </si>
  <si>
    <t>Issue 73: Add G0KSC 9,G0KSC 11</t>
  </si>
  <si>
    <t>Create CL6DX 6el</t>
  </si>
  <si>
    <t>10. Force 12 antennas are not included as no data is available from the manufacturer.</t>
  </si>
  <si>
    <t>Create CL613 13 el</t>
  </si>
  <si>
    <t>G0KSC 3 1.94m LFA</t>
  </si>
  <si>
    <t>Issue   9: Add Create CL6DX,Create CL6DXX,Create CL613</t>
  </si>
  <si>
    <t>Issue   8: Add G0KSC 8 OWL, IZ1MYT 7,G4CQM 5,Revised G4CQM 6</t>
  </si>
  <si>
    <t>Issue   7: Add M² 6M5XHG, IZ1MYT 6</t>
  </si>
  <si>
    <t>Issue   6: Add M² 6M3</t>
  </si>
  <si>
    <t>SV = Svenska Antennspecialisten AB</t>
  </si>
  <si>
    <t xml:space="preserve">    7Arrays = 7Arrays</t>
  </si>
  <si>
    <t xml:space="preserve">   InnoVAntennas = G0KSC</t>
  </si>
  <si>
    <t xml:space="preserve">   BQH = VE7BQH</t>
  </si>
  <si>
    <t xml:space="preserve">    BVO = Eagle/DJ9BV</t>
  </si>
  <si>
    <t xml:space="preserve">Issue   5: Add G4CQM 6, G0KSC 5 4.4m LFA, Add F/R column </t>
  </si>
  <si>
    <t>Issue   4: Add G0KSC 6 6.8m LFA,G0KSC 6 7.3m LFA,G0KSC 7 9.7m LFA,G0KSC 7 8.9m LFA,G0KSC 8 12.49m LFA</t>
  </si>
  <si>
    <t>Issue   3: Add N1DPM 7 617-6b mod, N1DPM 7 KLM mod, N1DPM 5 Hy-gain mod</t>
  </si>
  <si>
    <t xml:space="preserve">Issue   2: Add Cushcraft 617-6B and M² 6M25WLC </t>
  </si>
  <si>
    <t>Issue   1: Initial Issue</t>
  </si>
  <si>
    <t xml:space="preserve">                    reference at 144.100 MHz. This parameter gives an indicator of the</t>
  </si>
  <si>
    <t xml:space="preserve">                     or array. Ant G/T (dB) = Ga - 10*log(Ta). The more positive figure the </t>
  </si>
  <si>
    <t>InnoV 39 LFA 2019</t>
  </si>
  <si>
    <t>InnoV 40 LFA 2019</t>
  </si>
  <si>
    <t>InnoV 35 LFA 2019</t>
  </si>
  <si>
    <t xml:space="preserve">                     better. Ant G/T is modelled in Tant.exe at 30 degrees elevation.</t>
  </si>
  <si>
    <t>+SM5BSZ 14 XPOL H</t>
  </si>
  <si>
    <t>+SM5BSZ 14 XPOL V</t>
  </si>
  <si>
    <t>*+SM5BSZ 14 XPOL V</t>
  </si>
  <si>
    <t>*+SM5BSZ 14 XPOL H</t>
  </si>
  <si>
    <t xml:space="preserve">WiMo ZX 6-6 </t>
  </si>
  <si>
    <t>M² 6M5</t>
  </si>
  <si>
    <t>YU7EF EF7019B-5</t>
  </si>
  <si>
    <t>Moxon GW3YDX</t>
  </si>
  <si>
    <t>Issue 74: Add G0KSC 6LFA,G0KSC 8OWL,Revised G0KSC 9OWL,G0KSC 10OWL,</t>
  </si>
  <si>
    <t>RA3AQ-14</t>
  </si>
  <si>
    <t>Create CL6DXX 7el</t>
  </si>
  <si>
    <t>Create CL6DXZ 8el</t>
  </si>
  <si>
    <t>*YU7EF 17X</t>
  </si>
  <si>
    <t>Issue 10: Add G0KSC 3LFA,WiMo ZX 6-6,M² 6M5,Create CL6DXZ,</t>
  </si>
  <si>
    <t>Issue 11: Add G0KSC 4LFA,</t>
  </si>
  <si>
    <t xml:space="preserve">   G4CQM = G4CQM</t>
  </si>
  <si>
    <t>W5WVO Mod = W5WVO</t>
  </si>
  <si>
    <t>Telrex           = Telrex</t>
  </si>
  <si>
    <t>+I5MZY 5</t>
  </si>
  <si>
    <t>3.91:1</t>
  </si>
  <si>
    <t>+I5MZY 9</t>
  </si>
  <si>
    <t>3.50:1</t>
  </si>
  <si>
    <t>OZ3SW         = OZ3SW</t>
  </si>
  <si>
    <t>N1DPM          = N1DPM</t>
  </si>
  <si>
    <t>Mosley          = Mosley</t>
  </si>
  <si>
    <t>K5GW           = K5GW</t>
  </si>
  <si>
    <t>IZ1MYT         = IZ1MYT</t>
  </si>
  <si>
    <t>Create          = Create</t>
  </si>
  <si>
    <t>BQH             = VE7BQH</t>
  </si>
  <si>
    <t>Issue 8: Add BVO70-7.2 modified,DG7YBN GTV 70-11W</t>
  </si>
  <si>
    <t>WiMo            = WiMo</t>
  </si>
  <si>
    <t>BVO                 = Eagle/DJ9BV</t>
  </si>
  <si>
    <t>Cushcraft          = Cushcraft</t>
  </si>
  <si>
    <t>DK7ZB              = DK7ZB</t>
  </si>
  <si>
    <t>G0KSC             = G0KSC</t>
  </si>
  <si>
    <t>*KLM Dual Dip</t>
  </si>
  <si>
    <t>Will not calculate</t>
  </si>
  <si>
    <t>*198</t>
  </si>
  <si>
    <t>InnoV 3 LFA-Q 1.91m</t>
  </si>
  <si>
    <t>Issue 30: Add Super Moxon,</t>
  </si>
  <si>
    <t>DG7YBN GTV 2-6m</t>
  </si>
  <si>
    <t>Issue 31: Add InnoV 4 LFA 3.9m Ver 3,InnoV 5 LFA 6.2m Ver 3,InnoV 6 LFA 8.2m Ver 3,InnoV 7 LFA 10.3m Ver 3,InnoV 8 LFA 12.2m Ver 3,</t>
  </si>
  <si>
    <t>G4CQM             = G4CQM</t>
  </si>
  <si>
    <t>HyGain              = HyGain</t>
  </si>
  <si>
    <t>I0JXX                = I0JXX</t>
  </si>
  <si>
    <t>M²                     = M²</t>
  </si>
  <si>
    <t>Tilton            = Tilton (ARRL Handbook)</t>
  </si>
  <si>
    <t>+CT1FFU 7</t>
  </si>
  <si>
    <t>+CT1FFU 8</t>
  </si>
  <si>
    <t xml:space="preserve">  BQH = VE7BQH</t>
  </si>
  <si>
    <t xml:space="preserve">   CT1FFU = CT1FFU</t>
  </si>
  <si>
    <t>+CT1FFU 9</t>
  </si>
  <si>
    <t>+CT1FFU 10</t>
  </si>
  <si>
    <t>+CT1FFU 10C</t>
  </si>
  <si>
    <t>Issue 75: Add CT1FFU 7,CT1FFU 8,CT1FFU 9,CT1FFU 10,CT1FFU 10C</t>
  </si>
  <si>
    <t>IZ1MYT 5</t>
  </si>
  <si>
    <t>+G0KSC 11LFA3R</t>
  </si>
  <si>
    <t>2.45:1</t>
  </si>
  <si>
    <t>I5MZY  13</t>
  </si>
  <si>
    <t>KF2YN = KF2YN</t>
  </si>
  <si>
    <t>+KF2YN Boxkite9</t>
  </si>
  <si>
    <t>Issue 76: Add G0KSC 16LFA, I5MZY 11, I5MZY 13, G0KSC 11LFA 3R, G0KSC 14LFA 3R, G0KSC 16LFA 3R,</t>
  </si>
  <si>
    <t>Issue 12: Add IZ1MYT 5, G0KSC 10LFA, G0KSC 11OWL</t>
  </si>
  <si>
    <t>Issue 77: Add G4CQM 16 Revised,KF2YN Boxkite6, KF2YN Boxkite9,KF2YN Boxkite12,G0KSC 12OWA,G0KSC 17OWA</t>
  </si>
  <si>
    <t>1.78:1</t>
  </si>
  <si>
    <t>G0KSC 11 OWL-FD</t>
  </si>
  <si>
    <t>11. FD = Folded Dipole</t>
  </si>
  <si>
    <t>DD0VF 9</t>
  </si>
  <si>
    <t xml:space="preserve">   DD0VF = DD0VF</t>
  </si>
  <si>
    <t>+UA9TC 11RS</t>
  </si>
  <si>
    <t>+UA9TC 12RS</t>
  </si>
  <si>
    <t>+UA9TC 14RS</t>
  </si>
  <si>
    <t>UA9TC = UA9TC</t>
  </si>
  <si>
    <t>+G0KSC 12LFA 2R</t>
  </si>
  <si>
    <t xml:space="preserve">     </t>
  </si>
  <si>
    <t>VE7BQH</t>
  </si>
  <si>
    <t>Lionel H. Edwards</t>
  </si>
  <si>
    <t>YU7EF 0610</t>
  </si>
  <si>
    <t>*M² 6M8GJ</t>
  </si>
  <si>
    <t>G0KSC 5 4.6m LFA</t>
  </si>
  <si>
    <t>G0KSC 6 6.0m LFA</t>
  </si>
  <si>
    <t>G0KSC 6 6.2m LFA</t>
  </si>
  <si>
    <t>G0KSC 6 6.4m LFA</t>
  </si>
  <si>
    <t>Issue 13: Add G0KSC 5 4.6m LFA,G0KSC 5 4.7m LFA,G0KSC 6 6.0m LFA,G0KSC 6.2m LFA,G0KSC 6 6.4m LFA,G0KSC 9 15.02m LFA</t>
  </si>
  <si>
    <t>Vine = G0KSC Design</t>
  </si>
  <si>
    <t>Vine 7 FD</t>
  </si>
  <si>
    <t>Vine 9 FD</t>
  </si>
  <si>
    <t>Vine 11 FD</t>
  </si>
  <si>
    <t>Issue 78: Add DD0VF 9,G0KSC 12LFA 2R,UA9TC 11RS,UA9TC 12RS, UA9TC 14RS</t>
  </si>
  <si>
    <t>YU7EF EF7017XM-5</t>
  </si>
  <si>
    <t>+G0KSC 22 LFA 3R</t>
  </si>
  <si>
    <t>Issue 79: Add Vine 6 FD,Vine 7 FD,Vine 8 FD,Vine 9 FD,Vine 10 FD,Vine 11 FD,G0KSC 12 LFA,G0KSC 22 LFA 3R,G0KSC 16 OWL FD</t>
  </si>
  <si>
    <t>G0KSC 5 LFA 4.9m</t>
  </si>
  <si>
    <t>Only Antennas that have actually been built are posted in these Tables.</t>
  </si>
  <si>
    <r>
      <t>Only Antennas that have actually been built are posted in these Tables</t>
    </r>
    <r>
      <rPr>
        <sz val="10"/>
        <rFont val="Verdana"/>
        <family val="2"/>
      </rPr>
      <t>.</t>
    </r>
  </si>
  <si>
    <t>Issue 80: Add Revised G0KSC 15 LFA,Revised G0KSC 16 LFA,</t>
  </si>
  <si>
    <t>OptiBeam OB6-6</t>
  </si>
  <si>
    <t>Issue 14: Add G0KSC 5 LFA 4.9m,OptiBeam OB6-6</t>
  </si>
  <si>
    <t>+G0KSC 10 LFA</t>
  </si>
  <si>
    <t>New Reference: Tsky=5640K</t>
  </si>
  <si>
    <t xml:space="preserve">Issue 81: Add G0KSC 10 LFA,Revised G0KSC 11 LFA,Revised G0KSC 13 LFA,Revised G0KSC 14 LFA,Revised G0KSC 17 LFA, </t>
  </si>
  <si>
    <t>+G0KSC 11 LFA</t>
  </si>
  <si>
    <t>+G0KSC 13 LFA</t>
  </si>
  <si>
    <t>*G0KSC 13 LFA</t>
  </si>
  <si>
    <t>+G0KSC 14 LFA</t>
  </si>
  <si>
    <t>+G0KSC 18 LFA</t>
  </si>
  <si>
    <t>*G0KSC 18 LFA</t>
  </si>
  <si>
    <t xml:space="preserve">   WiMo = WiMo</t>
  </si>
  <si>
    <t xml:space="preserve">   IK0BZY = IK0BZY</t>
  </si>
  <si>
    <t>YU7EF 17X</t>
  </si>
  <si>
    <t xml:space="preserve">Issue 82: Add KF2YN Boxkite4,KF2YN Boxkite7, YU7EF 17X,Corrected DG7YBN 16, </t>
  </si>
  <si>
    <t>YU7EF 11</t>
  </si>
  <si>
    <t>Issue 15: Add YU7EF 3, YU7EF 11</t>
  </si>
  <si>
    <t>F9FT 5 220505</t>
  </si>
  <si>
    <t>Issue 16: Add F9FT 5 220505</t>
  </si>
  <si>
    <t>+KF2YN Boxkite 10</t>
  </si>
  <si>
    <t>+KF2YN Boxkite 13</t>
  </si>
  <si>
    <t xml:space="preserve">Issue 83: Add Revised DK7ZB 11,Add KF2YN Boxkite 10,KF2YN Boxkite 13,KF2YN Boxkite 16  </t>
  </si>
  <si>
    <t>1.40:1</t>
  </si>
  <si>
    <t>Issue 84: Add M2 2M7,DG7YBN 12</t>
  </si>
  <si>
    <t>M2 2M7</t>
  </si>
  <si>
    <t>*M2 2M7</t>
  </si>
  <si>
    <t xml:space="preserve">    calculated from the DL6WU stacking formula:</t>
  </si>
  <si>
    <t xml:space="preserve">    D = W/(2* sin(B/2))</t>
  </si>
  <si>
    <t xml:space="preserve">    Where:</t>
  </si>
  <si>
    <t xml:space="preserve">    B - beamwidth between -3dB points.</t>
  </si>
  <si>
    <t xml:space="preserve">    Use vertical beamwidth for vertical stacking (as above),</t>
  </si>
  <si>
    <t xml:space="preserve">    Use horizontal beamwidth for horizontal stacking.</t>
  </si>
  <si>
    <t>λ</t>
  </si>
  <si>
    <t xml:space="preserve">    λ    </t>
  </si>
  <si>
    <t>W5WVO CC A50-5 MOD</t>
  </si>
  <si>
    <t>Issue 99: Add DG7YBN GTV-10LT,Antennas-Amp PA144-14-9,Antennas-Amp PA144-16-12,Antennas-Amp PA144-12-7,Antennas-Amp PA144-13-8,</t>
  </si>
  <si>
    <t>K6STI               = K6STI</t>
  </si>
  <si>
    <t>N6CA                = N6CA</t>
  </si>
  <si>
    <t>YU7EF             = YU7EF</t>
  </si>
  <si>
    <t>InnoV 2 LFA</t>
  </si>
  <si>
    <t>InnoV 4 LFA 2.8m</t>
  </si>
  <si>
    <t>InnoV 4 LFA 3.33m</t>
  </si>
  <si>
    <t xml:space="preserve">       Enter T_earth, K &gt;</t>
  </si>
  <si>
    <t xml:space="preserve">         Calc</t>
  </si>
  <si>
    <t xml:space="preserve">    New</t>
  </si>
  <si>
    <t xml:space="preserve">   minus</t>
  </si>
  <si>
    <t xml:space="preserve">       Tpat</t>
  </si>
  <si>
    <t xml:space="preserve">     "S"</t>
  </si>
  <si>
    <t xml:space="preserve">  New Ta</t>
  </si>
  <si>
    <t>+DG7YBN GTV70-17w</t>
  </si>
  <si>
    <t>6. Tlos   = The internal resistance of the antenna in degrees Kelvin.</t>
  </si>
  <si>
    <t xml:space="preserve">7. Ta     = The total temperature of the antenna or array in degrees Kelvin. This </t>
  </si>
  <si>
    <t>Issue 10: Add Programmable Tsky and Tearth</t>
  </si>
  <si>
    <t>Issue 11: Add DG7YBN GTV70-8n,DG7YBN GTV70-17w</t>
  </si>
  <si>
    <t>InnoV 6 LFA 6.1m</t>
  </si>
  <si>
    <t>InnoV 6 LFA 6.4m</t>
  </si>
  <si>
    <t>InnoV 6 LFA 6.83m</t>
  </si>
  <si>
    <t>InnoV 10 LFA</t>
  </si>
  <si>
    <t>G0KSC 9 LFA 15.02m</t>
  </si>
  <si>
    <t>YU7EF 608</t>
  </si>
  <si>
    <t xml:space="preserve"> Conver.</t>
  </si>
  <si>
    <t xml:space="preserve"> Corr Req.</t>
  </si>
  <si>
    <t>Issue 13: Add G0KSC 6 LFA 6.0m updated</t>
  </si>
  <si>
    <t>DG7YBN GTV70-8n</t>
  </si>
  <si>
    <t>Issue 17: Add InnoV 6 6.4m ,InnoV 6 LFA 6.1m, InnoV 4 LFA 3.33m,InnoV 4 LFA 2.8m,InnoV 3 OWL,InnoV 2 LFA,</t>
  </si>
  <si>
    <t>Issue 17: Add InnoV 5 OP-DES,InnoV 6 OP-DES,InnoV 7 OP-DES,InnoV 8 OP-DES,InnoV 10 LFA,InnoV 8 LFA,InnoV 6 LFA 6.83,</t>
  </si>
  <si>
    <t>InnoV 5 OP-DES</t>
  </si>
  <si>
    <t>InnoV 6 OP-DES</t>
  </si>
  <si>
    <t>InnoV 8 OP-DES</t>
  </si>
  <si>
    <t>InnoV 7 OP-DES</t>
  </si>
  <si>
    <t>G4CQM CQM12UC</t>
  </si>
  <si>
    <t>Issue 85: Add G4CQM CQM12UC,</t>
  </si>
  <si>
    <t>Issue 112: Add InnoV/G0KSC 9 LFA3 2019,InnoV/G0KSC 9 OWL 2020,InnoV/G0KSC 8LFA,2019InnoV/G0KSC 7 LFA3 2019,</t>
  </si>
  <si>
    <t>Issue 18: Add Updated DK7ZB 5 50 ohm,</t>
  </si>
  <si>
    <t>InnoV 21 LFA</t>
  </si>
  <si>
    <t>1.70:1</t>
  </si>
  <si>
    <t>InnoV 19 LFA</t>
  </si>
  <si>
    <t>*InnoV 19 LFA</t>
  </si>
  <si>
    <t>InnoV 18 LFA</t>
  </si>
  <si>
    <t>InnoV 17 LFA</t>
  </si>
  <si>
    <t>*G0KSC 17 LFA</t>
  </si>
  <si>
    <t>G0KSC 17 LFA</t>
  </si>
  <si>
    <t>InnoV 16 LFA</t>
  </si>
  <si>
    <t>InnoV 15 LFA</t>
  </si>
  <si>
    <t>*InnoV 15 LFA</t>
  </si>
  <si>
    <t>Issue 86: Add WiMo WX220,InnoV 22 LFA,InnoV 21 LFA,InnoV 19 LFA,InnoV 18 LFA,InnoV 17 LFA,InnoV 16 LFA,InnoV 15 LFA,</t>
  </si>
  <si>
    <t>InnoV 14 LFA</t>
  </si>
  <si>
    <t>*InnoV 14 LFA</t>
  </si>
  <si>
    <t>InnoV 13 LFA</t>
  </si>
  <si>
    <t>InnoV 12 LFA</t>
  </si>
  <si>
    <t>LFA Loop</t>
  </si>
  <si>
    <t>Bent Dipole</t>
  </si>
  <si>
    <t>Dipole</t>
  </si>
  <si>
    <t>T Match</t>
  </si>
  <si>
    <t>Folded Dipole</t>
  </si>
  <si>
    <t>+G0KSC 7LFA</t>
  </si>
  <si>
    <t>+G0KSC 10LFA+2</t>
  </si>
  <si>
    <t>T match</t>
  </si>
  <si>
    <t xml:space="preserve"> H Plane</t>
  </si>
  <si>
    <t>&lt;</t>
  </si>
  <si>
    <t>1st SL</t>
  </si>
  <si>
    <t>2nd SL</t>
  </si>
  <si>
    <t>Feed</t>
  </si>
  <si>
    <t>System</t>
  </si>
  <si>
    <t>4. F/R, 1st and 2nd Side Lobes (SL) have been calculated on a single antenna</t>
  </si>
  <si>
    <t>5. No stacking harness losses or H frame effects are included in the 4 bay gain figures.</t>
  </si>
  <si>
    <t>6. All stacking dimensions EXCEPT those marked with a "*" and "#" are</t>
  </si>
  <si>
    <t xml:space="preserve">7. Antennas marked with a "*" have stacking dimensions recommended by </t>
  </si>
  <si>
    <r>
      <t>Programmable Tsky and Tearth:</t>
    </r>
    <r>
      <rPr>
        <sz val="10"/>
        <rFont val="Verdana"/>
        <family val="2"/>
      </rPr>
      <t xml:space="preserve"> Tsky and Tearth may be changed to meet a Stations individual characteristics.</t>
    </r>
  </si>
  <si>
    <t>M² 6M7NAN</t>
  </si>
  <si>
    <t>1.67:1</t>
  </si>
  <si>
    <t xml:space="preserve">                                                    Click on the Red number to change then click on the green to set.</t>
  </si>
  <si>
    <t>8. Antennas marked with a "#" have stacking dimensions for XPOL</t>
  </si>
  <si>
    <t>M2inc = M2inc</t>
  </si>
  <si>
    <t>9. Antennas marked with a "+" have some or all elements over 6mm. All others</t>
  </si>
  <si>
    <t>10. FD = Folded Dipole</t>
  </si>
  <si>
    <t>none</t>
  </si>
  <si>
    <t>Gamma Match</t>
  </si>
  <si>
    <t>2.14:1</t>
  </si>
  <si>
    <t>4.53:1</t>
  </si>
  <si>
    <t xml:space="preserve">      Feed</t>
  </si>
  <si>
    <t xml:space="preserve">    System</t>
  </si>
  <si>
    <t>1.28:2</t>
  </si>
  <si>
    <t>+KF2YN Boxkite12</t>
  </si>
  <si>
    <t>H Plane</t>
  </si>
  <si>
    <t>I5MZY 13</t>
  </si>
  <si>
    <t xml:space="preserve">          &gt; </t>
  </si>
  <si>
    <t xml:space="preserve"> 1.20:1</t>
  </si>
  <si>
    <t>+G0KSC 10 OWL</t>
  </si>
  <si>
    <t>+DL6WU 14</t>
  </si>
  <si>
    <t>G4CQM CQM12UX</t>
  </si>
  <si>
    <t>5.19:1</t>
  </si>
  <si>
    <t>Issue 87: Add SM2CEW 14 XPOL,KF2YN Boxkite 9,10,12.13,16 updated,Add DL6WU 14,Add G4CQM 12UX,Add DG7YBN 8</t>
  </si>
  <si>
    <t>G4CQM 6M7N50</t>
  </si>
  <si>
    <t>Issue 19: Add G4CQM 6M7UX,G4CQM 6M7N50,</t>
  </si>
  <si>
    <t>*F9FT 5 220505</t>
  </si>
  <si>
    <t>+RA3AQ 9</t>
  </si>
  <si>
    <t>UA9TC 7RV el</t>
  </si>
  <si>
    <t>Horiz Dipole</t>
  </si>
  <si>
    <t>YU7XL = YU7XL</t>
  </si>
  <si>
    <t>+UA9TC 13RS</t>
  </si>
  <si>
    <t>G0KSC 11 BV LFA</t>
  </si>
  <si>
    <t>+YU7XL 8 Hybrid</t>
  </si>
  <si>
    <t>+YU7XL 11 Hybrid</t>
  </si>
  <si>
    <t>Issue 20: Add UA9TC 7RV,G0KSC 11 BV LFA,HyGain VB-66DX(new),HYGain VB-66B(old)</t>
  </si>
  <si>
    <t>Innov 6 LFA MAX5.8m</t>
  </si>
  <si>
    <t>InnoV 10 OP-DES</t>
  </si>
  <si>
    <t>+YU7XL 17 twin Bm</t>
  </si>
  <si>
    <t>+RU1AA_2</t>
  </si>
  <si>
    <t>RU1AA 17</t>
  </si>
  <si>
    <t>Issue 88: Add YU7XL 8 Hybrid,YU7XL 11 Hybrid,UA9TC 13RS,</t>
  </si>
  <si>
    <t>G4CQM 10 UZ2</t>
  </si>
  <si>
    <t>Issue 89: Add YU7XL 17 Twin Boom,RU1AA 15_2,RU1AA 17,G4CQM 10 UZ2,</t>
  </si>
  <si>
    <t>LFA Vert Loop</t>
  </si>
  <si>
    <t>Yes</t>
  </si>
  <si>
    <t>*YU7XL 8 Hybrid</t>
  </si>
  <si>
    <t>G0KSC 3el-Q</t>
  </si>
  <si>
    <t>+7arrays GTV 2-9n XPOL H</t>
  </si>
  <si>
    <t>+7arrays GTV 2-9n XPOL V</t>
  </si>
  <si>
    <t>G0KSC 5el-Q</t>
  </si>
  <si>
    <t>Issue 21: Add InnoV 6 LFA MAX 5.8m,InnoV 9 OP-DES,Innov 10 OP-DES, G4CQM 7 LY,G0KSC 2el-Q,G0KSC 3el-Q,</t>
  </si>
  <si>
    <t>KLM 16LBX</t>
  </si>
  <si>
    <t>Dual Driven</t>
  </si>
  <si>
    <t>No</t>
  </si>
  <si>
    <t xml:space="preserve">12.  Convergence Correction: NEC2 and NEC 4 are incapable of handling complex </t>
  </si>
  <si>
    <t xml:space="preserve">      Convergence Correction using the KF2YN Excel program is required. </t>
  </si>
  <si>
    <t xml:space="preserve">      feed systems like Folded Dipoles, T Matches, LFAs etc.</t>
  </si>
  <si>
    <t>G0KSC 4el-Q</t>
  </si>
  <si>
    <t xml:space="preserve">      See DUBUS 4/2010 "The Correction of Convergence Errors in Antenna </t>
  </si>
  <si>
    <t xml:space="preserve">      Temperature Calculations by Brian Cake, KF2YN for details.</t>
  </si>
  <si>
    <t xml:space="preserve">      See DUBUS 4/2010 "The Correction of Convergence Errors in Antenna</t>
  </si>
  <si>
    <t>G0KSC 6el-Q</t>
  </si>
  <si>
    <t>Issue 22: Add InnoV 12 LFA,G0KSC 4el-Q,G0KSC 5el-Q,G0KSC 6el-Q,</t>
  </si>
  <si>
    <t>DD0VF 6</t>
  </si>
  <si>
    <t>*DD0VF 6</t>
  </si>
  <si>
    <t>Correction req.</t>
  </si>
  <si>
    <t>3.44:1</t>
  </si>
  <si>
    <t>InnoV 38 LFA</t>
  </si>
  <si>
    <t>1.87:1</t>
  </si>
  <si>
    <t>*InnoV 38 LFA</t>
  </si>
  <si>
    <t xml:space="preserve">10. VSWR  = VSWR Bandwidth is based a single antenna over 432.000 - 435.000 MHz with a </t>
  </si>
  <si>
    <t xml:space="preserve">                    antenna "Q" and what to expect with with stacking and wet weather.  </t>
  </si>
</sst>
</file>

<file path=xl/styles.xml><?xml version="1.0" encoding="utf-8"?>
<styleSheet xmlns="http://schemas.openxmlformats.org/spreadsheetml/2006/main">
  <numFmts count="5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quot;р.&quot;;\-#,##0&quot;р.&quot;"/>
    <numFmt numFmtId="187" formatCode="#,##0&quot;р.&quot;;[Red]\-#,##0&quot;р.&quot;"/>
    <numFmt numFmtId="188" formatCode="#,##0.00&quot;р.&quot;;\-#,##0.00&quot;р.&quot;"/>
    <numFmt numFmtId="189" formatCode="#,##0.00&quot;р.&quot;;[Red]\-#,##0.00&quot;р.&quot;"/>
    <numFmt numFmtId="190" formatCode="_-* #,##0&quot;р.&quot;_-;\-* #,##0&quot;р.&quot;_-;_-* &quot;-&quot;&quot;р.&quot;_-;_-@_-"/>
    <numFmt numFmtId="191" formatCode="_-* #,##0_р_._-;\-* #,##0_р_._-;_-* &quot;-&quot;_р_._-;_-@_-"/>
    <numFmt numFmtId="192" formatCode="_-* #,##0.00&quot;р.&quot;_-;\-* #,##0.00&quot;р.&quot;_-;_-* &quot;-&quot;??&quot;р.&quot;_-;_-@_-"/>
    <numFmt numFmtId="193" formatCode="_-* #,##0.00_р_._-;\-* #,##0.00_р_._-;_-* &quot;-&quot;??_р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quot;Yes&quot;;&quot;Yes&quot;;&quot;No&quot;"/>
    <numFmt numFmtId="203" formatCode="&quot;True&quot;;&quot;True&quot;;&quot;False&quot;"/>
    <numFmt numFmtId="204" formatCode="&quot;On&quot;;&quot;On&quot;;&quot;Off&quot;"/>
    <numFmt numFmtId="205" formatCode="[$€-2]\ #,##0.00_);[Red]\([$€-2]\ #,##0.00\)"/>
    <numFmt numFmtId="206" formatCode="[$-409]h:mm:ss\ AM/PM"/>
    <numFmt numFmtId="207" formatCode="[$-1009]mmmm\ d\,\ yyyy"/>
    <numFmt numFmtId="208" formatCode="0.000"/>
    <numFmt numFmtId="209" formatCode="0.0"/>
    <numFmt numFmtId="210" formatCode="[&lt;=9999999]###\-####;###\-###\-####"/>
    <numFmt numFmtId="211" formatCode="&quot;Ja&quot;;&quot;Ja&quot;;&quot;Nein&quot;"/>
    <numFmt numFmtId="212" formatCode="&quot;Wahr&quot;;&quot;Wahr&quot;;&quot;Falsch&quot;"/>
    <numFmt numFmtId="213" formatCode="&quot;Ein&quot;;&quot;Ein&quot;;&quot;Aus&quot;"/>
    <numFmt numFmtId="214" formatCode="0.0000"/>
  </numFmts>
  <fonts count="45">
    <font>
      <sz val="10"/>
      <name val="Arial"/>
      <family val="0"/>
    </font>
    <font>
      <u val="single"/>
      <sz val="10"/>
      <color indexed="12"/>
      <name val="Arial"/>
      <family val="0"/>
    </font>
    <font>
      <u val="single"/>
      <sz val="10"/>
      <color indexed="36"/>
      <name val="Arial"/>
      <family val="0"/>
    </font>
    <font>
      <sz val="10"/>
      <name val="Verdana"/>
      <family val="2"/>
    </font>
    <font>
      <u val="single"/>
      <sz val="10"/>
      <name val="Arial"/>
      <family val="0"/>
    </font>
    <font>
      <b/>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sz val="10"/>
      <color indexed="55"/>
      <name val="Arial"/>
      <family val="0"/>
    </font>
    <font>
      <b/>
      <sz val="10"/>
      <color indexed="12"/>
      <name val="Arial"/>
      <family val="2"/>
    </font>
    <font>
      <i/>
      <sz val="10"/>
      <name val="Arial"/>
      <family val="2"/>
    </font>
    <font>
      <u val="single"/>
      <sz val="10"/>
      <color indexed="12"/>
      <name val="Verdana"/>
      <family val="2"/>
    </font>
    <font>
      <sz val="8"/>
      <name val="Arial"/>
      <family val="0"/>
    </font>
    <font>
      <b/>
      <sz val="10"/>
      <color indexed="10"/>
      <name val="Arial"/>
      <family val="0"/>
    </font>
    <font>
      <sz val="11"/>
      <color indexed="10"/>
      <name val="Arial"/>
      <family val="0"/>
    </font>
    <font>
      <b/>
      <sz val="11"/>
      <color indexed="10"/>
      <name val="Arial"/>
      <family val="0"/>
    </font>
    <font>
      <b/>
      <sz val="10"/>
      <color indexed="10"/>
      <name val="Verdana"/>
      <family val="2"/>
    </font>
    <font>
      <sz val="10"/>
      <color indexed="63"/>
      <name val="Verdana"/>
      <family val="2"/>
    </font>
    <font>
      <sz val="10"/>
      <color indexed="55"/>
      <name val="Verdana"/>
      <family val="2"/>
    </font>
    <font>
      <b/>
      <sz val="11"/>
      <name val="Arial"/>
      <family val="0"/>
    </font>
    <font>
      <b/>
      <sz val="10"/>
      <color indexed="22"/>
      <name val="Arial"/>
      <family val="0"/>
    </font>
    <font>
      <sz val="46.75"/>
      <color indexed="8"/>
      <name val="Arial"/>
      <family val="0"/>
    </font>
    <font>
      <sz val="12"/>
      <color indexed="8"/>
      <name val="Arial"/>
      <family val="0"/>
    </font>
    <font>
      <b/>
      <sz val="12"/>
      <color indexed="8"/>
      <name val="Arial"/>
      <family val="0"/>
    </font>
    <font>
      <sz val="7"/>
      <color indexed="8"/>
      <name val="Arial"/>
      <family val="0"/>
    </font>
    <font>
      <sz val="14"/>
      <color indexed="8"/>
      <name val="Arial"/>
      <family val="0"/>
    </font>
    <font>
      <sz val="10"/>
      <color indexed="8"/>
      <name val="Arial"/>
      <family val="0"/>
    </font>
    <font>
      <sz val="23"/>
      <color indexed="8"/>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9" tint="0.7999799847602844"/>
        <bgColor indexed="64"/>
      </patternFill>
    </fill>
    <fill>
      <patternFill patternType="solid">
        <fgColor theme="9" tint="0.5999600291252136"/>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medium">
        <color indexed="23"/>
      </left>
      <right style="medium">
        <color indexed="23"/>
      </right>
      <top style="medium">
        <color indexed="23"/>
      </top>
      <bottom style="medium">
        <color indexed="23"/>
      </bottom>
    </border>
    <border>
      <left style="medium">
        <color indexed="57"/>
      </left>
      <right style="medium">
        <color indexed="57"/>
      </right>
      <top style="medium">
        <color indexed="57"/>
      </top>
      <bottom style="medium">
        <color indexed="57"/>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color indexed="6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color indexed="23"/>
      </left>
      <right>
        <color indexed="63"/>
      </right>
      <top>
        <color indexed="63"/>
      </top>
      <bottom style="thin">
        <color indexed="23"/>
      </bottom>
    </border>
    <border>
      <left>
        <color indexed="63"/>
      </left>
      <right style="thin"/>
      <top>
        <color indexed="63"/>
      </top>
      <bottom>
        <color indexed="6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style="thin"/>
      <right>
        <color indexed="63"/>
      </right>
      <top>
        <color indexed="63"/>
      </top>
      <bottom>
        <color indexed="6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23"/>
      </right>
      <top>
        <color indexed="63"/>
      </top>
      <bottom>
        <color indexed="63"/>
      </bottom>
    </border>
    <border>
      <left style="thin"/>
      <right style="thin"/>
      <top style="thin"/>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style="thin"/>
    </border>
    <border>
      <left>
        <color indexed="63"/>
      </left>
      <right style="thin">
        <color indexed="23"/>
      </right>
      <top style="thin">
        <color indexed="23"/>
      </top>
      <bottom>
        <color indexed="63"/>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thin">
        <color indexed="23"/>
      </left>
      <right style="medium">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thin">
        <color indexed="23"/>
      </left>
      <right style="medium">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medium">
        <color indexed="23"/>
      </left>
      <right style="thin">
        <color indexed="23"/>
      </right>
      <top style="medium">
        <color indexed="23"/>
      </top>
      <bottom style="medium">
        <color indexed="23"/>
      </bottom>
    </border>
    <border>
      <left style="thin">
        <color indexed="23"/>
      </left>
      <right style="thin">
        <color indexed="23"/>
      </right>
      <top style="medium">
        <color indexed="23"/>
      </top>
      <bottom style="medium">
        <color indexed="23"/>
      </bottom>
    </border>
    <border>
      <left style="thin">
        <color indexed="23"/>
      </left>
      <right style="medium">
        <color indexed="23"/>
      </right>
      <top style="medium">
        <color indexed="23"/>
      </top>
      <bottom style="medium">
        <color indexed="23"/>
      </botto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style="thin">
        <color indexed="23"/>
      </left>
      <right>
        <color indexed="63"/>
      </right>
      <top style="medium">
        <color indexed="23"/>
      </top>
      <bottom style="thin">
        <color indexed="23"/>
      </bottom>
    </border>
    <border>
      <left style="thin">
        <color indexed="23"/>
      </left>
      <right>
        <color indexed="63"/>
      </right>
      <top style="thin">
        <color indexed="23"/>
      </top>
      <bottom style="medium">
        <color indexed="23"/>
      </bottom>
    </border>
    <border>
      <left>
        <color indexed="63"/>
      </left>
      <right style="thin">
        <color indexed="23"/>
      </right>
      <top style="medium">
        <color indexed="23"/>
      </top>
      <bottom style="thin">
        <color indexed="23"/>
      </bottom>
    </border>
    <border>
      <left>
        <color indexed="63"/>
      </left>
      <right style="thin">
        <color indexed="23"/>
      </right>
      <top style="thin">
        <color indexed="23"/>
      </top>
      <bottom style="medium">
        <color indexed="23"/>
      </bottom>
    </border>
    <border>
      <left style="medium">
        <color indexed="23"/>
      </left>
      <right style="medium">
        <color indexed="23"/>
      </right>
      <top style="medium">
        <color indexed="23"/>
      </top>
      <bottom style="thin">
        <color indexed="23"/>
      </bottom>
    </border>
    <border>
      <left style="medium">
        <color indexed="23"/>
      </left>
      <right style="medium">
        <color indexed="23"/>
      </right>
      <top style="thin">
        <color indexed="23"/>
      </top>
      <bottom style="medium">
        <color indexed="23"/>
      </bottom>
    </border>
    <border>
      <left style="thick">
        <color indexed="23"/>
      </left>
      <right style="thick">
        <color indexed="23"/>
      </right>
      <top style="thick">
        <color indexed="23"/>
      </top>
      <bottom style="thick">
        <color indexed="2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6" fillId="7" borderId="1" applyNumberFormat="0" applyAlignment="0" applyProtection="0"/>
    <xf numFmtId="0" fontId="19" fillId="20" borderId="8" applyNumberFormat="0" applyAlignment="0" applyProtection="0"/>
    <xf numFmtId="0" fontId="9" fillId="20" borderId="1" applyNumberFormat="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1" fillId="0" borderId="9" applyNumberFormat="0" applyFill="0" applyAlignment="0" applyProtection="0"/>
    <xf numFmtId="0" fontId="10" fillId="21" borderId="2" applyNumberFormat="0" applyAlignment="0" applyProtection="0"/>
    <xf numFmtId="0" fontId="20" fillId="0" borderId="0" applyNumberFormat="0" applyFill="0" applyBorder="0" applyAlignment="0" applyProtection="0"/>
    <xf numFmtId="0" fontId="18" fillId="22" borderId="0" applyNumberFormat="0" applyBorder="0" applyAlignment="0" applyProtection="0"/>
    <xf numFmtId="0" fontId="8" fillId="3" borderId="0" applyNumberFormat="0" applyBorder="0" applyAlignment="0" applyProtection="0"/>
    <xf numFmtId="0" fontId="11" fillId="0" borderId="0" applyNumberFormat="0" applyFill="0" applyBorder="0" applyAlignment="0" applyProtection="0"/>
    <xf numFmtId="0" fontId="0" fillId="23" borderId="7" applyNumberFormat="0" applyFont="0" applyAlignment="0" applyProtection="0"/>
    <xf numFmtId="0" fontId="17" fillId="0" borderId="6" applyNumberFormat="0" applyFill="0" applyAlignment="0" applyProtection="0"/>
    <xf numFmtId="0" fontId="22" fillId="0" borderId="0" applyNumberFormat="0" applyFill="0" applyBorder="0" applyAlignment="0" applyProtection="0"/>
    <xf numFmtId="0" fontId="12" fillId="4" borderId="0" applyNumberFormat="0" applyBorder="0" applyAlignment="0" applyProtection="0"/>
  </cellStyleXfs>
  <cellXfs count="478">
    <xf numFmtId="0" fontId="0" fillId="0" borderId="0" xfId="0" applyAlignment="1">
      <alignment/>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xf>
    <xf numFmtId="0" fontId="3" fillId="0" borderId="0" xfId="0" applyFont="1" applyAlignment="1">
      <alignment horizontal="center"/>
    </xf>
    <xf numFmtId="49" fontId="3" fillId="0" borderId="0" xfId="0" applyNumberFormat="1" applyFont="1" applyAlignment="1">
      <alignment/>
    </xf>
    <xf numFmtId="0" fontId="1" fillId="0" borderId="0" xfId="71" applyAlignment="1" applyProtection="1">
      <alignment/>
      <protection/>
    </xf>
    <xf numFmtId="0" fontId="1" fillId="0" borderId="0" xfId="71" applyFont="1" applyAlignment="1" applyProtection="1">
      <alignment/>
      <protection/>
    </xf>
    <xf numFmtId="0" fontId="4" fillId="0" borderId="0" xfId="71" applyFont="1" applyAlignment="1" applyProtection="1">
      <alignment/>
      <protection/>
    </xf>
    <xf numFmtId="0" fontId="0" fillId="0" borderId="0" xfId="71" applyFont="1" applyAlignment="1" applyProtection="1">
      <alignment/>
      <protection/>
    </xf>
    <xf numFmtId="49" fontId="0" fillId="0" borderId="0" xfId="0" applyNumberFormat="1" applyAlignment="1">
      <alignment/>
    </xf>
    <xf numFmtId="0" fontId="0" fillId="0" borderId="0" xfId="0" applyAlignment="1">
      <alignment horizontal="center"/>
    </xf>
    <xf numFmtId="49" fontId="3" fillId="0" borderId="0" xfId="0" applyNumberFormat="1" applyFont="1" applyAlignment="1">
      <alignment horizontal="center" vertical="center"/>
    </xf>
    <xf numFmtId="0" fontId="3" fillId="0" borderId="0" xfId="0" applyNumberFormat="1" applyFont="1" applyAlignment="1">
      <alignment/>
    </xf>
    <xf numFmtId="0" fontId="0" fillId="0" borderId="0" xfId="71" applyFont="1" applyAlignment="1" applyProtection="1">
      <alignment/>
      <protection/>
    </xf>
    <xf numFmtId="49" fontId="0" fillId="0" borderId="0" xfId="0" applyNumberFormat="1" applyAlignment="1">
      <alignment horizontal="center"/>
    </xf>
    <xf numFmtId="0" fontId="0" fillId="0" borderId="0" xfId="0" applyAlignment="1">
      <alignment/>
    </xf>
    <xf numFmtId="0" fontId="0" fillId="20" borderId="0" xfId="0" applyFill="1" applyAlignment="1">
      <alignment/>
    </xf>
    <xf numFmtId="0" fontId="0" fillId="0" borderId="0" xfId="0" applyFill="1" applyAlignment="1">
      <alignment/>
    </xf>
    <xf numFmtId="0" fontId="23" fillId="20" borderId="0" xfId="0" applyFont="1" applyFill="1" applyAlignment="1">
      <alignment/>
    </xf>
    <xf numFmtId="0" fontId="24" fillId="20" borderId="0" xfId="0" applyFont="1" applyFill="1" applyAlignment="1">
      <alignment/>
    </xf>
    <xf numFmtId="0" fontId="24" fillId="20" borderId="10" xfId="0" applyFont="1" applyFill="1" applyBorder="1" applyAlignment="1">
      <alignment/>
    </xf>
    <xf numFmtId="0" fontId="0" fillId="20" borderId="10" xfId="0" applyFill="1" applyBorder="1" applyAlignment="1">
      <alignment/>
    </xf>
    <xf numFmtId="0" fontId="24" fillId="20" borderId="0" xfId="0" applyFont="1" applyFill="1" applyBorder="1" applyAlignment="1">
      <alignment/>
    </xf>
    <xf numFmtId="0" fontId="0" fillId="20" borderId="0" xfId="0" applyFill="1" applyBorder="1" applyAlignment="1">
      <alignment/>
    </xf>
    <xf numFmtId="208" fontId="0" fillId="24" borderId="11" xfId="0" applyNumberFormat="1" applyFill="1" applyBorder="1" applyAlignment="1">
      <alignment/>
    </xf>
    <xf numFmtId="0" fontId="25" fillId="20" borderId="0" xfId="0" applyFont="1" applyFill="1" applyAlignment="1">
      <alignment/>
    </xf>
    <xf numFmtId="0" fontId="0" fillId="20" borderId="0" xfId="0" applyFont="1" applyFill="1" applyAlignment="1">
      <alignment horizontal="center"/>
    </xf>
    <xf numFmtId="0" fontId="24" fillId="0" borderId="0" xfId="0" applyFont="1" applyAlignment="1">
      <alignment/>
    </xf>
    <xf numFmtId="2" fontId="3" fillId="0" borderId="0" xfId="0" applyNumberFormat="1" applyFont="1" applyAlignment="1">
      <alignment horizontal="center"/>
    </xf>
    <xf numFmtId="209" fontId="3" fillId="0" borderId="0" xfId="0" applyNumberFormat="1" applyFont="1" applyAlignment="1">
      <alignment horizontal="center" vertical="center"/>
    </xf>
    <xf numFmtId="2" fontId="0" fillId="0" borderId="0" xfId="0" applyNumberFormat="1" applyAlignment="1">
      <alignment horizontal="center"/>
    </xf>
    <xf numFmtId="209" fontId="3" fillId="0" borderId="0" xfId="0" applyNumberFormat="1" applyFont="1" applyAlignment="1">
      <alignment/>
    </xf>
    <xf numFmtId="2" fontId="0" fillId="4" borderId="12" xfId="0" applyNumberFormat="1" applyFill="1" applyBorder="1" applyAlignment="1">
      <alignment/>
    </xf>
    <xf numFmtId="0" fontId="24" fillId="0" borderId="0" xfId="0" applyFont="1" applyFill="1" applyAlignment="1">
      <alignment/>
    </xf>
    <xf numFmtId="14" fontId="24" fillId="0" borderId="0" xfId="0" applyNumberFormat="1" applyFont="1" applyFill="1" applyAlignment="1">
      <alignment horizontal="left"/>
    </xf>
    <xf numFmtId="0" fontId="0" fillId="24" borderId="0" xfId="0" applyFill="1" applyAlignment="1">
      <alignment/>
    </xf>
    <xf numFmtId="0" fontId="3" fillId="0" borderId="0" xfId="0" applyFont="1" applyFill="1" applyAlignment="1">
      <alignment/>
    </xf>
    <xf numFmtId="0" fontId="0" fillId="0" borderId="0" xfId="0" applyFont="1" applyAlignment="1">
      <alignment/>
    </xf>
    <xf numFmtId="49" fontId="1" fillId="0" borderId="0" xfId="71" applyNumberFormat="1" applyAlignment="1" applyProtection="1">
      <alignment/>
      <protection/>
    </xf>
    <xf numFmtId="0" fontId="28" fillId="0" borderId="0" xfId="71" applyFont="1" applyAlignment="1" applyProtection="1">
      <alignment/>
      <protection/>
    </xf>
    <xf numFmtId="49" fontId="0" fillId="0" borderId="0" xfId="0" applyNumberFormat="1" applyFont="1" applyAlignment="1">
      <alignment/>
    </xf>
    <xf numFmtId="0" fontId="1" fillId="0" borderId="0" xfId="71" applyFont="1" applyAlignment="1" applyProtection="1">
      <alignment/>
      <protection/>
    </xf>
    <xf numFmtId="2" fontId="0" fillId="0" borderId="0" xfId="0" applyNumberFormat="1" applyAlignment="1">
      <alignment/>
    </xf>
    <xf numFmtId="2" fontId="3" fillId="0" borderId="0" xfId="0" applyNumberFormat="1" applyFont="1" applyAlignment="1">
      <alignment/>
    </xf>
    <xf numFmtId="2" fontId="1" fillId="0" borderId="0" xfId="71" applyNumberFormat="1" applyAlignment="1" applyProtection="1">
      <alignment/>
      <protection/>
    </xf>
    <xf numFmtId="0" fontId="5" fillId="0" borderId="0" xfId="0" applyFont="1" applyAlignment="1">
      <alignment horizontal="center"/>
    </xf>
    <xf numFmtId="2" fontId="0" fillId="0" borderId="0" xfId="0" applyNumberFormat="1" applyFill="1" applyBorder="1" applyAlignment="1">
      <alignment horizontal="center"/>
    </xf>
    <xf numFmtId="2" fontId="3" fillId="0" borderId="0" xfId="0" applyNumberFormat="1" applyFont="1" applyFill="1" applyBorder="1" applyAlignment="1">
      <alignment horizontal="center"/>
    </xf>
    <xf numFmtId="0" fontId="0" fillId="0" borderId="0" xfId="0" applyFill="1" applyBorder="1" applyAlignment="1">
      <alignment/>
    </xf>
    <xf numFmtId="209" fontId="0" fillId="0" borderId="0" xfId="0" applyNumberFormat="1" applyAlignment="1">
      <alignment/>
    </xf>
    <xf numFmtId="2" fontId="0" fillId="0" borderId="0" xfId="0" applyNumberFormat="1" applyFill="1" applyAlignment="1">
      <alignment horizontal="center"/>
    </xf>
    <xf numFmtId="0" fontId="3" fillId="20" borderId="13" xfId="0" applyFont="1" applyFill="1" applyBorder="1" applyAlignment="1">
      <alignment/>
    </xf>
    <xf numFmtId="0" fontId="3" fillId="20" borderId="13" xfId="0" applyFont="1" applyFill="1" applyBorder="1" applyAlignment="1">
      <alignment horizontal="center"/>
    </xf>
    <xf numFmtId="2" fontId="3" fillId="20" borderId="13" xfId="0" applyNumberFormat="1" applyFont="1" applyFill="1" applyBorder="1" applyAlignment="1">
      <alignment horizontal="center"/>
    </xf>
    <xf numFmtId="0" fontId="0" fillId="20" borderId="13" xfId="0" applyFont="1" applyFill="1" applyBorder="1" applyAlignment="1">
      <alignment horizontal="center"/>
    </xf>
    <xf numFmtId="0" fontId="3" fillId="20" borderId="14" xfId="0" applyFont="1" applyFill="1" applyBorder="1" applyAlignment="1">
      <alignment/>
    </xf>
    <xf numFmtId="0" fontId="0" fillId="20" borderId="14" xfId="0" applyFill="1" applyBorder="1" applyAlignment="1">
      <alignment horizontal="center"/>
    </xf>
    <xf numFmtId="0" fontId="3" fillId="20" borderId="14" xfId="0" applyFont="1" applyFill="1" applyBorder="1" applyAlignment="1">
      <alignment horizontal="center"/>
    </xf>
    <xf numFmtId="0" fontId="5" fillId="20" borderId="14" xfId="0" applyFont="1" applyFill="1" applyBorder="1" applyAlignment="1">
      <alignment horizontal="center"/>
    </xf>
    <xf numFmtId="2" fontId="3" fillId="20" borderId="14" xfId="0" applyNumberFormat="1" applyFont="1" applyFill="1" applyBorder="1" applyAlignment="1">
      <alignment horizontal="center"/>
    </xf>
    <xf numFmtId="0" fontId="0" fillId="20" borderId="14" xfId="0" applyFont="1" applyFill="1" applyBorder="1" applyAlignment="1">
      <alignment horizontal="center"/>
    </xf>
    <xf numFmtId="49" fontId="3" fillId="0" borderId="1" xfId="0" applyNumberFormat="1" applyFont="1" applyBorder="1" applyAlignment="1">
      <alignment horizontal="left"/>
    </xf>
    <xf numFmtId="49" fontId="3" fillId="0" borderId="1" xfId="0" applyNumberFormat="1" applyFont="1" applyBorder="1" applyAlignment="1">
      <alignment horizontal="center"/>
    </xf>
    <xf numFmtId="2" fontId="3" fillId="0" borderId="1" xfId="0" applyNumberFormat="1" applyFont="1" applyBorder="1" applyAlignment="1">
      <alignment horizontal="center"/>
    </xf>
    <xf numFmtId="209" fontId="3" fillId="0" borderId="1" xfId="0" applyNumberFormat="1" applyFont="1" applyBorder="1" applyAlignment="1">
      <alignment horizontal="center"/>
    </xf>
    <xf numFmtId="49" fontId="0" fillId="0" borderId="1" xfId="0" applyNumberFormat="1" applyFont="1" applyBorder="1" applyAlignment="1">
      <alignment horizontal="center"/>
    </xf>
    <xf numFmtId="0" fontId="3" fillId="0" borderId="1" xfId="0" applyFont="1" applyBorder="1" applyAlignment="1">
      <alignment horizontal="center"/>
    </xf>
    <xf numFmtId="0" fontId="0" fillId="0" borderId="1" xfId="0" applyFont="1" applyBorder="1" applyAlignment="1">
      <alignment horizontal="center"/>
    </xf>
    <xf numFmtId="2" fontId="3" fillId="0" borderId="1" xfId="0" applyNumberFormat="1" applyFont="1" applyFill="1" applyBorder="1" applyAlignment="1">
      <alignment horizontal="center"/>
    </xf>
    <xf numFmtId="209" fontId="3" fillId="0" borderId="1" xfId="0" applyNumberFormat="1" applyFont="1" applyFill="1" applyBorder="1" applyAlignment="1">
      <alignment horizontal="center"/>
    </xf>
    <xf numFmtId="49" fontId="0" fillId="0" borderId="1" xfId="0" applyNumberFormat="1" applyFont="1" applyFill="1" applyBorder="1" applyAlignment="1">
      <alignment horizontal="center"/>
    </xf>
    <xf numFmtId="0" fontId="3" fillId="0" borderId="1" xfId="0" applyFont="1" applyFill="1" applyBorder="1" applyAlignment="1">
      <alignment horizontal="center"/>
    </xf>
    <xf numFmtId="2" fontId="0" fillId="0" borderId="1" xfId="0" applyNumberFormat="1" applyFont="1" applyBorder="1" applyAlignment="1">
      <alignment horizontal="center"/>
    </xf>
    <xf numFmtId="2" fontId="0" fillId="0" borderId="1" xfId="0" applyNumberFormat="1" applyFont="1" applyFill="1" applyBorder="1" applyAlignment="1">
      <alignment horizontal="center"/>
    </xf>
    <xf numFmtId="0" fontId="3"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0" fontId="0" fillId="0" borderId="1" xfId="0" applyFont="1" applyFill="1" applyBorder="1" applyAlignment="1">
      <alignment horizontal="center"/>
    </xf>
    <xf numFmtId="0" fontId="3" fillId="20" borderId="0" xfId="0" applyFont="1" applyFill="1" applyBorder="1" applyAlignment="1">
      <alignment vertical="center"/>
    </xf>
    <xf numFmtId="49" fontId="3" fillId="20" borderId="13" xfId="0" applyNumberFormat="1" applyFont="1" applyFill="1" applyBorder="1" applyAlignment="1">
      <alignment vertical="center"/>
    </xf>
    <xf numFmtId="0" fontId="3" fillId="20" borderId="13" xfId="0" applyFont="1" applyFill="1" applyBorder="1" applyAlignment="1">
      <alignment horizontal="center" vertical="center"/>
    </xf>
    <xf numFmtId="209" fontId="3" fillId="20" borderId="13" xfId="0" applyNumberFormat="1" applyFont="1" applyFill="1" applyBorder="1" applyAlignment="1">
      <alignment horizontal="center" vertical="center"/>
    </xf>
    <xf numFmtId="49" fontId="3" fillId="20" borderId="13" xfId="0" applyNumberFormat="1" applyFont="1" applyFill="1" applyBorder="1" applyAlignment="1">
      <alignment horizontal="center" vertical="center"/>
    </xf>
    <xf numFmtId="0" fontId="3" fillId="20" borderId="13" xfId="0" applyFont="1" applyFill="1" applyBorder="1" applyAlignment="1">
      <alignment vertical="center"/>
    </xf>
    <xf numFmtId="49" fontId="3" fillId="20" borderId="14" xfId="0" applyNumberFormat="1" applyFont="1" applyFill="1" applyBorder="1" applyAlignment="1">
      <alignment vertical="center"/>
    </xf>
    <xf numFmtId="0" fontId="3" fillId="20" borderId="14" xfId="0" applyFont="1" applyFill="1" applyBorder="1" applyAlignment="1">
      <alignment horizontal="center" vertical="center"/>
    </xf>
    <xf numFmtId="0" fontId="5" fillId="20" borderId="14" xfId="0" applyFont="1" applyFill="1" applyBorder="1" applyAlignment="1">
      <alignment horizontal="center" vertical="center"/>
    </xf>
    <xf numFmtId="209" fontId="3" fillId="20" borderId="14" xfId="0" applyNumberFormat="1" applyFont="1" applyFill="1" applyBorder="1" applyAlignment="1">
      <alignment horizontal="center" vertical="center"/>
    </xf>
    <xf numFmtId="49" fontId="3" fillId="20" borderId="14" xfId="0" applyNumberFormat="1" applyFont="1" applyFill="1" applyBorder="1" applyAlignment="1">
      <alignment horizontal="center" vertical="center"/>
    </xf>
    <xf numFmtId="0" fontId="3" fillId="20" borderId="14" xfId="0" applyFont="1" applyFill="1" applyBorder="1" applyAlignment="1">
      <alignment vertical="center"/>
    </xf>
    <xf numFmtId="49" fontId="3" fillId="0" borderId="1" xfId="0" applyNumberFormat="1" applyFont="1" applyBorder="1" applyAlignment="1">
      <alignment vertical="center"/>
    </xf>
    <xf numFmtId="0" fontId="3" fillId="0" borderId="1" xfId="0" applyFont="1" applyBorder="1" applyAlignment="1">
      <alignment horizontal="center" vertical="center"/>
    </xf>
    <xf numFmtId="2" fontId="3" fillId="0" borderId="1" xfId="0" applyNumberFormat="1" applyFont="1" applyBorder="1" applyAlignment="1">
      <alignment horizontal="center" vertical="center"/>
    </xf>
    <xf numFmtId="209"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xf>
    <xf numFmtId="49" fontId="3" fillId="0" borderId="1" xfId="0" applyNumberFormat="1" applyFont="1" applyBorder="1" applyAlignment="1">
      <alignment/>
    </xf>
    <xf numFmtId="0" fontId="0" fillId="0" borderId="1" xfId="0" applyBorder="1" applyAlignment="1">
      <alignment horizontal="center"/>
    </xf>
    <xf numFmtId="49" fontId="0" fillId="0" borderId="1" xfId="0" applyNumberFormat="1" applyBorder="1" applyAlignment="1">
      <alignment horizontal="center"/>
    </xf>
    <xf numFmtId="49" fontId="3" fillId="0" borderId="1" xfId="0" applyNumberFormat="1" applyFont="1" applyFill="1" applyBorder="1" applyAlignment="1">
      <alignment/>
    </xf>
    <xf numFmtId="0" fontId="0" fillId="0" borderId="1" xfId="0" applyFill="1" applyBorder="1" applyAlignment="1">
      <alignment horizontal="center"/>
    </xf>
    <xf numFmtId="0" fontId="3" fillId="0" borderId="1" xfId="0" applyNumberFormat="1" applyFont="1" applyBorder="1" applyAlignment="1">
      <alignment horizontal="center"/>
    </xf>
    <xf numFmtId="0" fontId="3" fillId="0" borderId="0" xfId="0" applyFont="1" applyBorder="1" applyAlignment="1">
      <alignment/>
    </xf>
    <xf numFmtId="209" fontId="3" fillId="0" borderId="0" xfId="0" applyNumberFormat="1" applyFont="1" applyBorder="1" applyAlignment="1">
      <alignment/>
    </xf>
    <xf numFmtId="0" fontId="0" fillId="0" borderId="0" xfId="0" applyBorder="1" applyAlignment="1">
      <alignment horizontal="center"/>
    </xf>
    <xf numFmtId="2" fontId="3" fillId="0" borderId="1" xfId="0" applyNumberFormat="1" applyFont="1" applyBorder="1" applyAlignment="1">
      <alignment/>
    </xf>
    <xf numFmtId="0" fontId="0" fillId="0" borderId="1" xfId="0" applyFont="1" applyBorder="1" applyAlignment="1">
      <alignment/>
    </xf>
    <xf numFmtId="0" fontId="1" fillId="0" borderId="0" xfId="71" applyAlignment="1" applyProtection="1">
      <alignment horizontal="center"/>
      <protection/>
    </xf>
    <xf numFmtId="0" fontId="3" fillId="20" borderId="15" xfId="0" applyFont="1" applyFill="1" applyBorder="1" applyAlignment="1">
      <alignment horizontal="center"/>
    </xf>
    <xf numFmtId="0" fontId="3" fillId="20" borderId="15" xfId="0" applyFont="1" applyFill="1" applyBorder="1" applyAlignment="1">
      <alignment horizontal="center" vertical="center"/>
    </xf>
    <xf numFmtId="2" fontId="3" fillId="0" borderId="0" xfId="0" applyNumberFormat="1" applyFont="1" applyBorder="1" applyAlignment="1">
      <alignment/>
    </xf>
    <xf numFmtId="0" fontId="3" fillId="0" borderId="1" xfId="0" applyFont="1" applyFill="1" applyBorder="1" applyAlignment="1">
      <alignment/>
    </xf>
    <xf numFmtId="2" fontId="4" fillId="0" borderId="0" xfId="71" applyNumberFormat="1" applyFont="1" applyAlignment="1" applyProtection="1">
      <alignment/>
      <protection/>
    </xf>
    <xf numFmtId="2" fontId="1" fillId="0" borderId="0" xfId="71" applyNumberFormat="1" applyFont="1" applyAlignment="1" applyProtection="1">
      <alignment/>
      <protection/>
    </xf>
    <xf numFmtId="0" fontId="0" fillId="0" borderId="11"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2" fontId="0" fillId="0" borderId="0" xfId="0" applyNumberFormat="1" applyBorder="1" applyAlignment="1">
      <alignment/>
    </xf>
    <xf numFmtId="2" fontId="0" fillId="0" borderId="20" xfId="0" applyNumberFormat="1" applyBorder="1" applyAlignment="1">
      <alignment/>
    </xf>
    <xf numFmtId="209" fontId="0" fillId="0" borderId="19" xfId="0" applyNumberFormat="1" applyBorder="1" applyAlignment="1">
      <alignment/>
    </xf>
    <xf numFmtId="209" fontId="0" fillId="0" borderId="21" xfId="0" applyNumberFormat="1" applyBorder="1" applyAlignment="1">
      <alignment/>
    </xf>
    <xf numFmtId="2" fontId="0" fillId="0" borderId="22" xfId="0" applyNumberFormat="1" applyBorder="1" applyAlignment="1">
      <alignment/>
    </xf>
    <xf numFmtId="2" fontId="0" fillId="0" borderId="23" xfId="0" applyNumberFormat="1" applyBorder="1" applyAlignment="1">
      <alignment/>
    </xf>
    <xf numFmtId="0" fontId="0" fillId="0" borderId="21" xfId="0" applyBorder="1" applyAlignment="1">
      <alignment/>
    </xf>
    <xf numFmtId="49" fontId="0" fillId="0" borderId="1" xfId="0" applyNumberFormat="1" applyFont="1" applyFill="1" applyBorder="1" applyAlignment="1">
      <alignment horizontal="center"/>
    </xf>
    <xf numFmtId="49" fontId="0" fillId="0" borderId="0" xfId="0" applyNumberFormat="1" applyFont="1" applyAlignment="1">
      <alignment/>
    </xf>
    <xf numFmtId="49" fontId="0" fillId="0" borderId="1" xfId="0" applyNumberFormat="1" applyFill="1" applyBorder="1" applyAlignment="1">
      <alignment horizontal="center"/>
    </xf>
    <xf numFmtId="49" fontId="3" fillId="0" borderId="1" xfId="0" applyNumberFormat="1" applyFont="1" applyFill="1" applyBorder="1" applyAlignment="1">
      <alignment horizontal="left"/>
    </xf>
    <xf numFmtId="49" fontId="3" fillId="0" borderId="1" xfId="0" applyNumberFormat="1" applyFont="1" applyBorder="1" applyAlignment="1">
      <alignment vertical="center" wrapText="1"/>
    </xf>
    <xf numFmtId="2" fontId="3" fillId="0" borderId="0" xfId="0" applyNumberFormat="1" applyFont="1" applyAlignment="1">
      <alignment horizontal="center" vertical="center"/>
    </xf>
    <xf numFmtId="49" fontId="3" fillId="0" borderId="0" xfId="0" applyNumberFormat="1" applyFont="1" applyBorder="1" applyAlignment="1">
      <alignment/>
    </xf>
    <xf numFmtId="49" fontId="3" fillId="0" borderId="1" xfId="0" applyNumberFormat="1" applyFont="1" applyFill="1" applyBorder="1" applyAlignment="1">
      <alignment vertical="center"/>
    </xf>
    <xf numFmtId="17" fontId="3" fillId="0" borderId="0" xfId="0" applyNumberFormat="1" applyFont="1" applyAlignment="1">
      <alignment/>
    </xf>
    <xf numFmtId="49" fontId="3" fillId="0" borderId="13" xfId="0" applyNumberFormat="1" applyFont="1" applyBorder="1" applyAlignment="1">
      <alignment/>
    </xf>
    <xf numFmtId="2" fontId="3" fillId="0" borderId="13" xfId="0" applyNumberFormat="1" applyFont="1" applyBorder="1" applyAlignment="1">
      <alignment horizontal="center"/>
    </xf>
    <xf numFmtId="209" fontId="3" fillId="0" borderId="13" xfId="0" applyNumberFormat="1" applyFont="1" applyBorder="1" applyAlignment="1">
      <alignment horizontal="center"/>
    </xf>
    <xf numFmtId="0" fontId="3" fillId="0" borderId="13" xfId="0" applyFont="1" applyBorder="1" applyAlignment="1">
      <alignment horizontal="center"/>
    </xf>
    <xf numFmtId="0" fontId="0" fillId="0" borderId="13" xfId="0" applyBorder="1" applyAlignment="1">
      <alignment horizontal="center"/>
    </xf>
    <xf numFmtId="49" fontId="0" fillId="0" borderId="1" xfId="0" applyNumberFormat="1" applyBorder="1" applyAlignment="1">
      <alignment/>
    </xf>
    <xf numFmtId="0" fontId="0" fillId="0" borderId="1" xfId="0" applyBorder="1" applyAlignment="1">
      <alignment/>
    </xf>
    <xf numFmtId="0" fontId="0" fillId="0" borderId="1" xfId="0" applyFont="1" applyBorder="1" applyAlignment="1">
      <alignment horizontal="center"/>
    </xf>
    <xf numFmtId="0" fontId="0" fillId="0" borderId="0" xfId="0" applyFont="1" applyAlignment="1">
      <alignment/>
    </xf>
    <xf numFmtId="208" fontId="0" fillId="0" borderId="0" xfId="0" applyNumberFormat="1" applyAlignment="1">
      <alignment/>
    </xf>
    <xf numFmtId="0" fontId="0" fillId="20" borderId="24" xfId="0" applyFill="1" applyBorder="1" applyAlignment="1">
      <alignment/>
    </xf>
    <xf numFmtId="0" fontId="5" fillId="0" borderId="0" xfId="0" applyFont="1" applyAlignment="1">
      <alignment/>
    </xf>
    <xf numFmtId="0" fontId="5" fillId="0" borderId="0" xfId="0" applyFont="1" applyBorder="1" applyAlignment="1">
      <alignment/>
    </xf>
    <xf numFmtId="49" fontId="1" fillId="0" borderId="0" xfId="71" applyNumberFormat="1" applyFill="1" applyAlignment="1" applyProtection="1">
      <alignment/>
      <protection/>
    </xf>
    <xf numFmtId="0" fontId="0" fillId="10" borderId="0" xfId="0" applyFill="1" applyAlignment="1">
      <alignment/>
    </xf>
    <xf numFmtId="1" fontId="0" fillId="0" borderId="0" xfId="0" applyNumberFormat="1" applyAlignment="1">
      <alignment/>
    </xf>
    <xf numFmtId="0" fontId="0" fillId="0" borderId="0" xfId="0" applyFont="1" applyFill="1" applyAlignment="1">
      <alignment/>
    </xf>
    <xf numFmtId="0" fontId="30" fillId="0" borderId="0" xfId="0" applyFont="1" applyAlignment="1">
      <alignment/>
    </xf>
    <xf numFmtId="0" fontId="24" fillId="0" borderId="0" xfId="0" applyFont="1" applyAlignment="1">
      <alignment/>
    </xf>
    <xf numFmtId="2" fontId="0" fillId="0" borderId="0" xfId="0" applyNumberFormat="1" applyFill="1" applyBorder="1" applyAlignment="1">
      <alignment/>
    </xf>
    <xf numFmtId="0" fontId="0" fillId="0" borderId="0" xfId="0" applyFont="1" applyFill="1" applyBorder="1" applyAlignment="1">
      <alignment/>
    </xf>
    <xf numFmtId="0" fontId="0" fillId="0" borderId="25" xfId="0" applyFill="1" applyBorder="1" applyAlignment="1">
      <alignment/>
    </xf>
    <xf numFmtId="49" fontId="0" fillId="0" borderId="0" xfId="0" applyNumberFormat="1" applyFill="1" applyAlignment="1">
      <alignment/>
    </xf>
    <xf numFmtId="2" fontId="0" fillId="0" borderId="0" xfId="0" applyNumberFormat="1" applyFill="1" applyAlignment="1">
      <alignment/>
    </xf>
    <xf numFmtId="2" fontId="0" fillId="0" borderId="0" xfId="0" applyNumberFormat="1" applyFont="1" applyFill="1" applyAlignment="1">
      <alignment horizontal="center"/>
    </xf>
    <xf numFmtId="2" fontId="0" fillId="0" borderId="0" xfId="0" applyNumberFormat="1" applyFont="1" applyFill="1" applyBorder="1" applyAlignment="1">
      <alignment horizontal="center"/>
    </xf>
    <xf numFmtId="2" fontId="3" fillId="0" borderId="0" xfId="0" applyNumberFormat="1" applyFont="1" applyFill="1" applyAlignment="1">
      <alignment horizontal="center"/>
    </xf>
    <xf numFmtId="49" fontId="3" fillId="0" borderId="0" xfId="0" applyNumberFormat="1" applyFont="1" applyFill="1" applyAlignment="1">
      <alignment/>
    </xf>
    <xf numFmtId="49" fontId="0" fillId="0" borderId="0" xfId="0" applyNumberFormat="1" applyFont="1" applyFill="1" applyAlignment="1">
      <alignment/>
    </xf>
    <xf numFmtId="0" fontId="4" fillId="0" borderId="0" xfId="71" applyFont="1" applyFill="1" applyAlignment="1" applyProtection="1">
      <alignment/>
      <protection/>
    </xf>
    <xf numFmtId="0" fontId="1" fillId="0" borderId="0" xfId="71" applyFill="1" applyAlignment="1" applyProtection="1">
      <alignment/>
      <protection/>
    </xf>
    <xf numFmtId="49" fontId="3" fillId="0" borderId="1" xfId="0" applyNumberFormat="1" applyFont="1" applyBorder="1" applyAlignment="1">
      <alignment horizontal="center" vertical="center"/>
    </xf>
    <xf numFmtId="49" fontId="3" fillId="0" borderId="0" xfId="0" applyNumberFormat="1" applyFont="1" applyAlignment="1">
      <alignment vertical="center"/>
    </xf>
    <xf numFmtId="209" fontId="3" fillId="0" borderId="1" xfId="0" applyNumberFormat="1" applyFont="1" applyBorder="1" applyAlignment="1">
      <alignment vertical="center"/>
    </xf>
    <xf numFmtId="209" fontId="3" fillId="0" borderId="0" xfId="0" applyNumberFormat="1" applyFont="1" applyAlignment="1">
      <alignment vertical="center"/>
    </xf>
    <xf numFmtId="2" fontId="3" fillId="20" borderId="13" xfId="0" applyNumberFormat="1" applyFont="1" applyFill="1" applyBorder="1" applyAlignment="1">
      <alignment horizontal="center" vertical="center"/>
    </xf>
    <xf numFmtId="2" fontId="5" fillId="20" borderId="14" xfId="0" applyNumberFormat="1" applyFont="1" applyFill="1" applyBorder="1" applyAlignment="1">
      <alignment horizontal="center" vertical="center"/>
    </xf>
    <xf numFmtId="49" fontId="5" fillId="0" borderId="0" xfId="0" applyNumberFormat="1" applyFont="1" applyAlignment="1">
      <alignment/>
    </xf>
    <xf numFmtId="49" fontId="3" fillId="0" borderId="0" xfId="0" applyNumberFormat="1" applyFont="1" applyBorder="1" applyAlignment="1">
      <alignment horizontal="left"/>
    </xf>
    <xf numFmtId="0" fontId="3" fillId="0" borderId="0" xfId="0" applyFont="1" applyBorder="1" applyAlignment="1">
      <alignment horizontal="center"/>
    </xf>
    <xf numFmtId="2" fontId="3" fillId="0" borderId="0" xfId="0" applyNumberFormat="1" applyFont="1" applyBorder="1" applyAlignment="1">
      <alignment horizontal="center"/>
    </xf>
    <xf numFmtId="209" fontId="3" fillId="0" borderId="0" xfId="0" applyNumberFormat="1" applyFont="1" applyBorder="1" applyAlignment="1">
      <alignment horizontal="center"/>
    </xf>
    <xf numFmtId="0" fontId="0" fillId="0" borderId="0" xfId="0" applyFont="1" applyBorder="1" applyAlignment="1">
      <alignment/>
    </xf>
    <xf numFmtId="49" fontId="5" fillId="0" borderId="0" xfId="0" applyNumberFormat="1" applyFont="1" applyBorder="1" applyAlignment="1">
      <alignment horizontal="left"/>
    </xf>
    <xf numFmtId="214" fontId="0" fillId="0" borderId="0" xfId="0" applyNumberFormat="1" applyAlignment="1">
      <alignment/>
    </xf>
    <xf numFmtId="49" fontId="0" fillId="0" borderId="0" xfId="0" applyNumberFormat="1" applyBorder="1" applyAlignment="1">
      <alignment/>
    </xf>
    <xf numFmtId="0" fontId="3" fillId="7" borderId="26" xfId="0" applyFont="1" applyFill="1" applyBorder="1" applyAlignment="1">
      <alignment horizontal="center" vertical="center"/>
    </xf>
    <xf numFmtId="0" fontId="3" fillId="20" borderId="27" xfId="0" applyFont="1" applyFill="1" applyBorder="1" applyAlignment="1">
      <alignment vertical="center"/>
    </xf>
    <xf numFmtId="209" fontId="3" fillId="20" borderId="28" xfId="0" applyNumberFormat="1" applyFont="1" applyFill="1" applyBorder="1" applyAlignment="1">
      <alignment vertical="center"/>
    </xf>
    <xf numFmtId="209" fontId="3" fillId="20" borderId="26" xfId="0" applyNumberFormat="1" applyFont="1" applyFill="1" applyBorder="1" applyAlignment="1">
      <alignment vertical="center"/>
    </xf>
    <xf numFmtId="0" fontId="3" fillId="20" borderId="26" xfId="0" applyFont="1" applyFill="1" applyBorder="1" applyAlignment="1">
      <alignment vertical="center"/>
    </xf>
    <xf numFmtId="0" fontId="3" fillId="25" borderId="28" xfId="0" applyFont="1" applyFill="1" applyBorder="1" applyAlignment="1">
      <alignment horizontal="center" vertical="center"/>
    </xf>
    <xf numFmtId="0" fontId="3" fillId="10" borderId="0" xfId="0" applyFont="1" applyFill="1" applyAlignment="1">
      <alignment/>
    </xf>
    <xf numFmtId="0" fontId="0" fillId="0" borderId="29" xfId="0" applyBorder="1" applyAlignment="1">
      <alignment/>
    </xf>
    <xf numFmtId="209" fontId="24" fillId="0" borderId="0" xfId="0" applyNumberFormat="1" applyFont="1" applyBorder="1" applyAlignment="1">
      <alignment/>
    </xf>
    <xf numFmtId="209" fontId="3" fillId="7" borderId="28" xfId="0" applyNumberFormat="1" applyFont="1" applyFill="1" applyBorder="1" applyAlignment="1">
      <alignment horizontal="center" vertical="center"/>
    </xf>
    <xf numFmtId="49" fontId="3" fillId="0" borderId="14" xfId="0" applyNumberFormat="1" applyFont="1" applyBorder="1" applyAlignment="1">
      <alignment vertical="center"/>
    </xf>
    <xf numFmtId="0" fontId="3" fillId="0" borderId="14" xfId="0" applyFont="1" applyBorder="1" applyAlignment="1">
      <alignment horizontal="center" vertical="center"/>
    </xf>
    <xf numFmtId="2" fontId="3" fillId="0" borderId="14" xfId="0" applyNumberFormat="1" applyFont="1" applyBorder="1" applyAlignment="1">
      <alignment horizontal="center" vertical="center"/>
    </xf>
    <xf numFmtId="209" fontId="3" fillId="0" borderId="14" xfId="0" applyNumberFormat="1" applyFont="1" applyBorder="1" applyAlignment="1">
      <alignment horizontal="center" vertical="center"/>
    </xf>
    <xf numFmtId="0" fontId="3" fillId="0" borderId="14" xfId="0" applyNumberFormat="1" applyFont="1" applyBorder="1" applyAlignment="1">
      <alignment horizontal="center" vertical="center"/>
    </xf>
    <xf numFmtId="2" fontId="3" fillId="0" borderId="24" xfId="0" applyNumberFormat="1" applyFont="1" applyBorder="1" applyAlignment="1">
      <alignment horizontal="center" vertical="center"/>
    </xf>
    <xf numFmtId="2" fontId="3" fillId="0" borderId="27" xfId="0" applyNumberFormat="1" applyFont="1" applyBorder="1" applyAlignment="1">
      <alignment horizontal="center" vertical="center"/>
    </xf>
    <xf numFmtId="2" fontId="3" fillId="0" borderId="0" xfId="0" applyNumberFormat="1" applyFont="1" applyAlignment="1">
      <alignment vertical="center"/>
    </xf>
    <xf numFmtId="209" fontId="3" fillId="0" borderId="30" xfId="0" applyNumberFormat="1" applyFont="1" applyBorder="1" applyAlignment="1">
      <alignment horizontal="center" vertical="center"/>
    </xf>
    <xf numFmtId="209" fontId="3" fillId="0" borderId="26" xfId="0" applyNumberFormat="1" applyFont="1" applyBorder="1" applyAlignment="1">
      <alignment horizontal="center" vertical="center"/>
    </xf>
    <xf numFmtId="2" fontId="24" fillId="0" borderId="0" xfId="0" applyNumberFormat="1" applyFont="1" applyAlignment="1">
      <alignment/>
    </xf>
    <xf numFmtId="2" fontId="24" fillId="0" borderId="0" xfId="0" applyNumberFormat="1" applyFont="1" applyAlignment="1">
      <alignment/>
    </xf>
    <xf numFmtId="2" fontId="0" fillId="20" borderId="14" xfId="0" applyNumberFormat="1" applyFill="1" applyBorder="1" applyAlignment="1">
      <alignment horizontal="center"/>
    </xf>
    <xf numFmtId="2" fontId="3" fillId="20" borderId="27" xfId="0" applyNumberFormat="1" applyFont="1" applyFill="1" applyBorder="1" applyAlignment="1">
      <alignment horizontal="center" vertical="center"/>
    </xf>
    <xf numFmtId="2" fontId="0" fillId="20" borderId="14" xfId="0" applyNumberFormat="1" applyFill="1" applyBorder="1" applyAlignment="1">
      <alignment horizontal="center" vertical="center"/>
    </xf>
    <xf numFmtId="2" fontId="3" fillId="0" borderId="26" xfId="0" applyNumberFormat="1" applyFont="1" applyBorder="1" applyAlignment="1">
      <alignment horizontal="center" vertical="center"/>
    </xf>
    <xf numFmtId="2" fontId="3" fillId="0" borderId="1" xfId="0" applyNumberFormat="1" applyFont="1" applyBorder="1" applyAlignment="1">
      <alignment vertical="center"/>
    </xf>
    <xf numFmtId="209" fontId="0" fillId="0" borderId="0" xfId="0" applyNumberFormat="1" applyFont="1" applyAlignment="1">
      <alignment/>
    </xf>
    <xf numFmtId="0" fontId="0" fillId="20" borderId="31" xfId="0" applyFill="1" applyBorder="1" applyAlignment="1">
      <alignment/>
    </xf>
    <xf numFmtId="0" fontId="0" fillId="20" borderId="30" xfId="0" applyNumberFormat="1" applyFill="1" applyBorder="1" applyAlignment="1">
      <alignment/>
    </xf>
    <xf numFmtId="0" fontId="0" fillId="20" borderId="0" xfId="0" applyFill="1" applyBorder="1" applyAlignment="1">
      <alignment horizontal="center"/>
    </xf>
    <xf numFmtId="2" fontId="0" fillId="20" borderId="0" xfId="0" applyNumberFormat="1" applyFill="1" applyBorder="1" applyAlignment="1">
      <alignment/>
    </xf>
    <xf numFmtId="0" fontId="0" fillId="10" borderId="0" xfId="0" applyFill="1" applyBorder="1" applyAlignment="1">
      <alignment/>
    </xf>
    <xf numFmtId="0" fontId="3" fillId="0" borderId="30" xfId="0" applyFont="1" applyBorder="1" applyAlignment="1">
      <alignment horizontal="center" vertical="center"/>
    </xf>
    <xf numFmtId="0" fontId="3" fillId="0" borderId="26" xfId="0" applyFont="1" applyBorder="1" applyAlignment="1">
      <alignment horizontal="center" vertical="center"/>
    </xf>
    <xf numFmtId="2" fontId="3" fillId="0" borderId="0" xfId="0" applyNumberFormat="1" applyFont="1" applyBorder="1" applyAlignment="1">
      <alignment vertical="center"/>
    </xf>
    <xf numFmtId="2" fontId="3" fillId="0" borderId="0" xfId="0" applyNumberFormat="1" applyFont="1" applyBorder="1" applyAlignment="1">
      <alignment horizontal="center" vertical="center"/>
    </xf>
    <xf numFmtId="209" fontId="3" fillId="0" borderId="0" xfId="0" applyNumberFormat="1" applyFont="1" applyBorder="1" applyAlignment="1">
      <alignment horizontal="center" vertical="center"/>
    </xf>
    <xf numFmtId="49" fontId="0" fillId="0" borderId="1" xfId="0" applyNumberFormat="1" applyFont="1" applyBorder="1" applyAlignment="1">
      <alignment horizont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2" fontId="25" fillId="0" borderId="0" xfId="0" applyNumberFormat="1" applyFont="1" applyAlignment="1">
      <alignment/>
    </xf>
    <xf numFmtId="2" fontId="25" fillId="0" borderId="0" xfId="0" applyNumberFormat="1" applyFont="1" applyBorder="1" applyAlignment="1">
      <alignment/>
    </xf>
    <xf numFmtId="2" fontId="25" fillId="0" borderId="0" xfId="0" applyNumberFormat="1" applyFont="1" applyFill="1" applyBorder="1" applyAlignment="1">
      <alignment/>
    </xf>
    <xf numFmtId="2" fontId="25" fillId="0" borderId="0" xfId="0" applyNumberFormat="1" applyFont="1" applyAlignment="1">
      <alignment/>
    </xf>
    <xf numFmtId="2" fontId="3" fillId="0" borderId="32" xfId="0" applyNumberFormat="1" applyFont="1" applyBorder="1" applyAlignment="1">
      <alignment horizontal="center"/>
    </xf>
    <xf numFmtId="2" fontId="3" fillId="0" borderId="32" xfId="0" applyNumberFormat="1" applyFont="1" applyFill="1" applyBorder="1" applyAlignment="1">
      <alignment horizontal="center"/>
    </xf>
    <xf numFmtId="0" fontId="25" fillId="0" borderId="0" xfId="0" applyNumberFormat="1" applyFont="1" applyAlignment="1">
      <alignment/>
    </xf>
    <xf numFmtId="2" fontId="25" fillId="0" borderId="0" xfId="0" applyNumberFormat="1" applyFont="1" applyFill="1" applyAlignment="1">
      <alignment/>
    </xf>
    <xf numFmtId="49" fontId="3" fillId="0" borderId="0" xfId="0" applyNumberFormat="1"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20" borderId="33" xfId="0" applyFont="1" applyFill="1" applyBorder="1" applyAlignment="1">
      <alignment vertical="center"/>
    </xf>
    <xf numFmtId="0" fontId="0" fillId="20" borderId="34" xfId="0" applyFill="1" applyBorder="1" applyAlignment="1">
      <alignment/>
    </xf>
    <xf numFmtId="0" fontId="3" fillId="0" borderId="29" xfId="0" applyFont="1" applyBorder="1" applyAlignment="1">
      <alignment vertical="center"/>
    </xf>
    <xf numFmtId="0" fontId="32" fillId="0" borderId="0" xfId="0" applyFont="1" applyBorder="1" applyAlignment="1">
      <alignment/>
    </xf>
    <xf numFmtId="0" fontId="30" fillId="0" borderId="0" xfId="0" applyFont="1" applyBorder="1" applyAlignment="1">
      <alignment/>
    </xf>
    <xf numFmtId="0" fontId="30" fillId="0" borderId="25" xfId="0" applyFont="1" applyBorder="1" applyAlignment="1">
      <alignment/>
    </xf>
    <xf numFmtId="0" fontId="33" fillId="0" borderId="10" xfId="0" applyFont="1" applyFill="1" applyBorder="1" applyAlignment="1">
      <alignment horizontal="center"/>
    </xf>
    <xf numFmtId="0" fontId="30" fillId="0" borderId="10" xfId="0" applyFont="1" applyBorder="1" applyAlignment="1">
      <alignment/>
    </xf>
    <xf numFmtId="49" fontId="0" fillId="0" borderId="0" xfId="0" applyNumberFormat="1" applyBorder="1" applyAlignment="1">
      <alignment horizontal="center"/>
    </xf>
    <xf numFmtId="49" fontId="3" fillId="0" borderId="0" xfId="0" applyNumberFormat="1" applyFont="1" applyBorder="1" applyAlignment="1">
      <alignment horizontal="center"/>
    </xf>
    <xf numFmtId="49" fontId="0" fillId="0" borderId="0" xfId="0" applyNumberFormat="1" applyFill="1" applyBorder="1" applyAlignment="1">
      <alignment horizontal="center"/>
    </xf>
    <xf numFmtId="0" fontId="0" fillId="0" borderId="0" xfId="0" applyFill="1" applyBorder="1" applyAlignment="1">
      <alignment horizontal="center"/>
    </xf>
    <xf numFmtId="49" fontId="0" fillId="0" borderId="0" xfId="0" applyNumberFormat="1" applyFont="1" applyBorder="1" applyAlignment="1">
      <alignment horizontal="center"/>
    </xf>
    <xf numFmtId="0" fontId="0" fillId="0" borderId="0" xfId="0" applyFont="1" applyBorder="1" applyAlignment="1">
      <alignment horizontal="center"/>
    </xf>
    <xf numFmtId="0" fontId="3" fillId="0" borderId="0" xfId="0" applyFont="1" applyFill="1" applyBorder="1" applyAlignment="1">
      <alignment horizontal="center"/>
    </xf>
    <xf numFmtId="0" fontId="0" fillId="0" borderId="31" xfId="0" applyFill="1" applyBorder="1" applyAlignment="1">
      <alignment horizontal="center"/>
    </xf>
    <xf numFmtId="0" fontId="0" fillId="20" borderId="35" xfId="0" applyFill="1" applyBorder="1" applyAlignment="1">
      <alignment/>
    </xf>
    <xf numFmtId="0" fontId="30" fillId="0" borderId="25" xfId="0" applyFont="1" applyFill="1" applyBorder="1" applyAlignment="1">
      <alignment/>
    </xf>
    <xf numFmtId="2" fontId="33" fillId="0" borderId="29" xfId="0" applyNumberFormat="1" applyFont="1" applyFill="1" applyBorder="1" applyAlignment="1">
      <alignment horizontal="center"/>
    </xf>
    <xf numFmtId="0" fontId="24" fillId="0" borderId="25" xfId="0" applyFont="1" applyBorder="1" applyAlignment="1">
      <alignment/>
    </xf>
    <xf numFmtId="2" fontId="33" fillId="0" borderId="36" xfId="0" applyNumberFormat="1" applyFont="1" applyFill="1" applyBorder="1" applyAlignment="1">
      <alignment horizontal="center"/>
    </xf>
    <xf numFmtId="0" fontId="30" fillId="0" borderId="37" xfId="0" applyFont="1" applyBorder="1" applyAlignment="1">
      <alignment/>
    </xf>
    <xf numFmtId="0" fontId="3" fillId="0" borderId="32" xfId="0" applyFont="1" applyBorder="1" applyAlignment="1">
      <alignment horizontal="center"/>
    </xf>
    <xf numFmtId="0" fontId="3" fillId="0" borderId="32" xfId="0" applyFont="1" applyFill="1" applyBorder="1" applyAlignment="1">
      <alignment horizontal="center"/>
    </xf>
    <xf numFmtId="2" fontId="0" fillId="0" borderId="32" xfId="0" applyNumberFormat="1" applyFont="1" applyBorder="1" applyAlignment="1">
      <alignment horizontal="center"/>
    </xf>
    <xf numFmtId="49" fontId="3" fillId="0" borderId="32" xfId="0" applyNumberFormat="1" applyFont="1" applyFill="1" applyBorder="1" applyAlignment="1">
      <alignment horizontal="center"/>
    </xf>
    <xf numFmtId="0" fontId="0" fillId="0" borderId="32" xfId="0" applyFont="1" applyBorder="1" applyAlignment="1">
      <alignment horizontal="center"/>
    </xf>
    <xf numFmtId="49" fontId="3" fillId="0" borderId="32" xfId="0" applyNumberFormat="1" applyFont="1" applyBorder="1" applyAlignment="1">
      <alignment horizontal="center"/>
    </xf>
    <xf numFmtId="0" fontId="3" fillId="0" borderId="32" xfId="0" applyFont="1" applyBorder="1" applyAlignment="1">
      <alignment/>
    </xf>
    <xf numFmtId="209" fontId="0" fillId="20" borderId="34" xfId="0" applyNumberFormat="1" applyFill="1" applyBorder="1" applyAlignment="1">
      <alignment/>
    </xf>
    <xf numFmtId="2" fontId="31" fillId="0" borderId="29" xfId="0" applyNumberFormat="1" applyFont="1" applyBorder="1" applyAlignment="1">
      <alignment/>
    </xf>
    <xf numFmtId="2" fontId="33" fillId="0" borderId="29" xfId="0" applyNumberFormat="1" applyFont="1" applyFill="1" applyBorder="1" applyAlignment="1">
      <alignment horizontal="center"/>
    </xf>
    <xf numFmtId="0" fontId="24" fillId="0" borderId="25" xfId="0" applyFont="1" applyBorder="1" applyAlignment="1">
      <alignment/>
    </xf>
    <xf numFmtId="2" fontId="30" fillId="0" borderId="36" xfId="0" applyNumberFormat="1" applyFont="1" applyBorder="1" applyAlignment="1">
      <alignment/>
    </xf>
    <xf numFmtId="0" fontId="30" fillId="0" borderId="37" xfId="0" applyFont="1" applyBorder="1" applyAlignment="1">
      <alignment/>
    </xf>
    <xf numFmtId="2" fontId="35" fillId="0" borderId="0" xfId="0" applyNumberFormat="1" applyFont="1" applyBorder="1" applyAlignment="1">
      <alignment horizontal="center"/>
    </xf>
    <xf numFmtId="2" fontId="35" fillId="0" borderId="0" xfId="0" applyNumberFormat="1" applyFont="1" applyFill="1" applyBorder="1" applyAlignment="1">
      <alignment horizontal="center"/>
    </xf>
    <xf numFmtId="208" fontId="0" fillId="0" borderId="0" xfId="0" applyNumberFormat="1" applyBorder="1" applyAlignment="1">
      <alignment/>
    </xf>
    <xf numFmtId="208" fontId="30" fillId="0" borderId="0" xfId="0" applyNumberFormat="1" applyFont="1" applyBorder="1" applyAlignment="1">
      <alignment/>
    </xf>
    <xf numFmtId="208" fontId="30" fillId="0" borderId="10" xfId="0" applyNumberFormat="1" applyFont="1" applyBorder="1" applyAlignment="1">
      <alignment/>
    </xf>
    <xf numFmtId="208" fontId="35" fillId="0" borderId="0" xfId="0" applyNumberFormat="1" applyFont="1" applyBorder="1" applyAlignment="1">
      <alignment horizontal="center"/>
    </xf>
    <xf numFmtId="208" fontId="35" fillId="0" borderId="0" xfId="0" applyNumberFormat="1" applyFont="1" applyFill="1" applyBorder="1" applyAlignment="1">
      <alignment horizontal="center"/>
    </xf>
    <xf numFmtId="208" fontId="1" fillId="0" borderId="0" xfId="71" applyNumberFormat="1" applyAlignment="1" applyProtection="1">
      <alignment/>
      <protection/>
    </xf>
    <xf numFmtId="208" fontId="3" fillId="0" borderId="0" xfId="0" applyNumberFormat="1" applyFont="1" applyAlignment="1">
      <alignment/>
    </xf>
    <xf numFmtId="208" fontId="30" fillId="0" borderId="0" xfId="0" applyNumberFormat="1" applyFont="1" applyFill="1" applyBorder="1" applyAlignment="1">
      <alignment/>
    </xf>
    <xf numFmtId="208" fontId="30" fillId="0" borderId="10" xfId="0" applyNumberFormat="1" applyFont="1" applyFill="1" applyBorder="1" applyAlignment="1">
      <alignment/>
    </xf>
    <xf numFmtId="208" fontId="25" fillId="0" borderId="0" xfId="0" applyNumberFormat="1" applyFont="1" applyAlignment="1">
      <alignment/>
    </xf>
    <xf numFmtId="208" fontId="25" fillId="0" borderId="0" xfId="0" applyNumberFormat="1" applyFont="1" applyBorder="1" applyAlignment="1">
      <alignment/>
    </xf>
    <xf numFmtId="208" fontId="25" fillId="0" borderId="0" xfId="0" applyNumberFormat="1" applyFont="1" applyFill="1" applyBorder="1" applyAlignment="1">
      <alignment/>
    </xf>
    <xf numFmtId="2" fontId="0" fillId="0" borderId="0" xfId="0" applyNumberFormat="1" applyAlignment="1">
      <alignment/>
    </xf>
    <xf numFmtId="2" fontId="3" fillId="7" borderId="28" xfId="0" applyNumberFormat="1" applyFont="1" applyFill="1" applyBorder="1" applyAlignment="1">
      <alignment horizontal="center" vertical="center"/>
    </xf>
    <xf numFmtId="2" fontId="3" fillId="20" borderId="14" xfId="0" applyNumberFormat="1" applyFont="1" applyFill="1" applyBorder="1" applyAlignment="1">
      <alignment horizontal="center" vertical="center"/>
    </xf>
    <xf numFmtId="0" fontId="3" fillId="7" borderId="1" xfId="0" applyFont="1" applyFill="1" applyBorder="1" applyAlignment="1">
      <alignment horizontal="center" vertical="center"/>
    </xf>
    <xf numFmtId="2" fontId="3" fillId="8" borderId="1" xfId="0" applyNumberFormat="1" applyFont="1" applyFill="1" applyBorder="1" applyAlignment="1">
      <alignment horizontal="center" vertical="center"/>
    </xf>
    <xf numFmtId="0" fontId="3" fillId="8" borderId="1" xfId="0" applyFont="1" applyFill="1" applyBorder="1" applyAlignment="1">
      <alignment horizontal="center" vertical="center"/>
    </xf>
    <xf numFmtId="0" fontId="0" fillId="0" borderId="0" xfId="0" applyFont="1" applyAlignment="1">
      <alignment/>
    </xf>
    <xf numFmtId="0" fontId="24" fillId="20" borderId="35" xfId="0" applyFont="1" applyFill="1" applyBorder="1" applyAlignment="1">
      <alignment/>
    </xf>
    <xf numFmtId="2"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25" borderId="0" xfId="0" applyFont="1" applyFill="1" applyAlignment="1">
      <alignment/>
    </xf>
    <xf numFmtId="2" fontId="3" fillId="25" borderId="1" xfId="0" applyNumberFormat="1" applyFont="1" applyFill="1" applyBorder="1" applyAlignment="1">
      <alignment horizontal="center" vertical="center"/>
    </xf>
    <xf numFmtId="0" fontId="36" fillId="20" borderId="34" xfId="0" applyFont="1" applyFill="1" applyBorder="1" applyAlignment="1">
      <alignment/>
    </xf>
    <xf numFmtId="0" fontId="36" fillId="0" borderId="0" xfId="0" applyFont="1" applyBorder="1" applyAlignment="1">
      <alignment/>
    </xf>
    <xf numFmtId="0" fontId="0" fillId="20" borderId="34" xfId="0" applyFont="1" applyFill="1" applyBorder="1" applyAlignment="1">
      <alignment/>
    </xf>
    <xf numFmtId="0" fontId="24" fillId="0" borderId="0" xfId="0" applyFont="1" applyBorder="1" applyAlignment="1">
      <alignment/>
    </xf>
    <xf numFmtId="2" fontId="3" fillId="0" borderId="1" xfId="0" applyNumberFormat="1" applyFont="1" applyFill="1" applyBorder="1" applyAlignment="1">
      <alignment horizontal="center" vertical="center"/>
    </xf>
    <xf numFmtId="2" fontId="3" fillId="0" borderId="27" xfId="0" applyNumberFormat="1" applyFont="1" applyFill="1" applyBorder="1" applyAlignment="1">
      <alignment horizontal="center" vertical="center"/>
    </xf>
    <xf numFmtId="209" fontId="3" fillId="0" borderId="26" xfId="0" applyNumberFormat="1" applyFont="1" applyFill="1" applyBorder="1" applyAlignment="1">
      <alignment horizontal="center" vertical="center"/>
    </xf>
    <xf numFmtId="20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xf>
    <xf numFmtId="0" fontId="3" fillId="0" borderId="0" xfId="0" applyFont="1" applyFill="1" applyAlignment="1">
      <alignment horizontal="center" vertical="center"/>
    </xf>
    <xf numFmtId="2" fontId="3" fillId="0" borderId="0" xfId="0" applyNumberFormat="1" applyFont="1" applyFill="1" applyBorder="1" applyAlignment="1">
      <alignment horizontal="center" vertical="center"/>
    </xf>
    <xf numFmtId="2" fontId="3" fillId="0" borderId="0" xfId="0" applyNumberFormat="1" applyFont="1" applyFill="1" applyAlignment="1">
      <alignment/>
    </xf>
    <xf numFmtId="2" fontId="3" fillId="25" borderId="1" xfId="0" applyNumberFormat="1" applyFont="1" applyFill="1" applyBorder="1" applyAlignment="1">
      <alignment horizontal="center"/>
    </xf>
    <xf numFmtId="2" fontId="3" fillId="0" borderId="14"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3" fillId="0" borderId="29" xfId="0" applyFont="1" applyBorder="1" applyAlignment="1">
      <alignment vertical="center"/>
    </xf>
    <xf numFmtId="0" fontId="33" fillId="0" borderId="36" xfId="0" applyFont="1" applyBorder="1" applyAlignment="1">
      <alignment vertical="center"/>
    </xf>
    <xf numFmtId="0" fontId="30" fillId="0" borderId="37" xfId="0" applyFont="1" applyBorder="1" applyAlignment="1">
      <alignment vertical="center"/>
    </xf>
    <xf numFmtId="2" fontId="35" fillId="0" borderId="0" xfId="0" applyNumberFormat="1" applyFont="1" applyAlignment="1">
      <alignment vertical="center"/>
    </xf>
    <xf numFmtId="2" fontId="35" fillId="0" borderId="0" xfId="0" applyNumberFormat="1" applyFont="1" applyAlignment="1">
      <alignment horizontal="center" vertical="center"/>
    </xf>
    <xf numFmtId="2" fontId="35" fillId="0" borderId="0" xfId="0" applyNumberFormat="1" applyFont="1" applyFill="1" applyAlignment="1">
      <alignment vertical="center"/>
    </xf>
    <xf numFmtId="0" fontId="35" fillId="0" borderId="0" xfId="0" applyFont="1" applyAlignment="1">
      <alignment vertical="center"/>
    </xf>
    <xf numFmtId="209" fontId="35" fillId="0" borderId="0" xfId="0" applyNumberFormat="1" applyFont="1" applyAlignment="1">
      <alignment vertical="center"/>
    </xf>
    <xf numFmtId="0" fontId="35" fillId="0" borderId="0" xfId="0" applyFont="1" applyAlignment="1">
      <alignment horizontal="center" vertical="center"/>
    </xf>
    <xf numFmtId="0" fontId="35" fillId="0" borderId="0" xfId="0" applyFont="1" applyFill="1" applyAlignment="1">
      <alignment vertical="center"/>
    </xf>
    <xf numFmtId="2" fontId="37" fillId="0" borderId="0" xfId="0" applyNumberFormat="1" applyFont="1" applyFill="1" applyAlignment="1">
      <alignment/>
    </xf>
    <xf numFmtId="2" fontId="37" fillId="0" borderId="0" xfId="0" applyNumberFormat="1" applyFont="1" applyFill="1" applyBorder="1" applyAlignment="1">
      <alignment/>
    </xf>
    <xf numFmtId="0" fontId="0" fillId="10" borderId="0" xfId="0" applyFill="1" applyBorder="1" applyAlignment="1">
      <alignment/>
    </xf>
    <xf numFmtId="0" fontId="3" fillId="0" borderId="0" xfId="0" applyFont="1" applyFill="1" applyBorder="1" applyAlignment="1">
      <alignment/>
    </xf>
    <xf numFmtId="0" fontId="0" fillId="0" borderId="0" xfId="0" applyFill="1" applyBorder="1" applyAlignment="1">
      <alignment/>
    </xf>
    <xf numFmtId="0" fontId="24" fillId="24" borderId="0" xfId="0" applyFont="1" applyFill="1" applyBorder="1" applyAlignment="1">
      <alignment/>
    </xf>
    <xf numFmtId="2" fontId="3" fillId="0" borderId="0" xfId="0" applyNumberFormat="1" applyFont="1" applyBorder="1" applyAlignment="1">
      <alignment/>
    </xf>
    <xf numFmtId="0" fontId="3" fillId="7" borderId="26" xfId="0" applyFont="1" applyFill="1" applyBorder="1" applyAlignment="1">
      <alignment vertical="center"/>
    </xf>
    <xf numFmtId="0" fontId="3" fillId="20" borderId="29" xfId="0" applyFont="1" applyFill="1" applyBorder="1" applyAlignment="1">
      <alignment vertical="center"/>
    </xf>
    <xf numFmtId="208" fontId="0" fillId="20" borderId="0" xfId="0" applyNumberFormat="1" applyFill="1" applyBorder="1" applyAlignment="1">
      <alignment/>
    </xf>
    <xf numFmtId="0" fontId="0" fillId="20" borderId="25" xfId="0" applyFill="1" applyBorder="1" applyAlignment="1">
      <alignment/>
    </xf>
    <xf numFmtId="0" fontId="0" fillId="25" borderId="1" xfId="0" applyFill="1" applyBorder="1" applyAlignment="1">
      <alignment/>
    </xf>
    <xf numFmtId="0" fontId="0" fillId="20" borderId="32" xfId="0" applyFill="1" applyBorder="1" applyAlignment="1">
      <alignment/>
    </xf>
    <xf numFmtId="0" fontId="0" fillId="20" borderId="38" xfId="0" applyNumberFormat="1" applyFill="1" applyBorder="1" applyAlignment="1">
      <alignment/>
    </xf>
    <xf numFmtId="1" fontId="33" fillId="23" borderId="39" xfId="0" applyNumberFormat="1" applyFont="1" applyFill="1" applyBorder="1" applyAlignment="1">
      <alignment/>
    </xf>
    <xf numFmtId="0" fontId="30" fillId="20" borderId="40" xfId="0" applyFont="1" applyFill="1" applyBorder="1" applyAlignment="1">
      <alignment/>
    </xf>
    <xf numFmtId="0" fontId="0" fillId="20" borderId="41" xfId="0" applyFill="1" applyBorder="1" applyAlignment="1">
      <alignment/>
    </xf>
    <xf numFmtId="49" fontId="0" fillId="20" borderId="24" xfId="0" applyNumberFormat="1" applyFill="1" applyBorder="1" applyAlignment="1">
      <alignment/>
    </xf>
    <xf numFmtId="2" fontId="0" fillId="20" borderId="41" xfId="0" applyNumberFormat="1" applyFill="1" applyBorder="1" applyAlignment="1">
      <alignment/>
    </xf>
    <xf numFmtId="0" fontId="0" fillId="20" borderId="40" xfId="0" applyFill="1" applyBorder="1" applyAlignment="1">
      <alignment horizontal="center"/>
    </xf>
    <xf numFmtId="2" fontId="0" fillId="20" borderId="24" xfId="0" applyNumberFormat="1" applyFill="1" applyBorder="1" applyAlignment="1">
      <alignment/>
    </xf>
    <xf numFmtId="0" fontId="0" fillId="25" borderId="1" xfId="0" applyFill="1" applyBorder="1" applyAlignment="1">
      <alignment horizontal="center"/>
    </xf>
    <xf numFmtId="0" fontId="0" fillId="20" borderId="40" xfId="0" applyFill="1" applyBorder="1" applyAlignment="1">
      <alignment/>
    </xf>
    <xf numFmtId="0" fontId="0" fillId="20" borderId="40" xfId="0" applyFill="1" applyBorder="1" applyAlignment="1">
      <alignment/>
    </xf>
    <xf numFmtId="0" fontId="0" fillId="7" borderId="27" xfId="0" applyFill="1" applyBorder="1" applyAlignment="1">
      <alignment/>
    </xf>
    <xf numFmtId="0" fontId="0" fillId="7" borderId="28" xfId="0" applyFill="1" applyBorder="1" applyAlignment="1">
      <alignment/>
    </xf>
    <xf numFmtId="0" fontId="0" fillId="7" borderId="28" xfId="0" applyFill="1" applyBorder="1" applyAlignment="1">
      <alignment/>
    </xf>
    <xf numFmtId="0" fontId="0" fillId="7" borderId="26" xfId="0" applyFill="1" applyBorder="1" applyAlignment="1">
      <alignment/>
    </xf>
    <xf numFmtId="0" fontId="0" fillId="25" borderId="27" xfId="0" applyFill="1" applyBorder="1" applyAlignment="1">
      <alignment/>
    </xf>
    <xf numFmtId="0" fontId="0" fillId="25" borderId="28" xfId="0" applyFill="1" applyBorder="1" applyAlignment="1">
      <alignment/>
    </xf>
    <xf numFmtId="0" fontId="0" fillId="25" borderId="28" xfId="0" applyFill="1" applyBorder="1" applyAlignment="1">
      <alignment horizontal="center"/>
    </xf>
    <xf numFmtId="2" fontId="0" fillId="25" borderId="26" xfId="0" applyNumberFormat="1" applyFill="1" applyBorder="1" applyAlignment="1">
      <alignment/>
    </xf>
    <xf numFmtId="0" fontId="0" fillId="20" borderId="40" xfId="0" applyFont="1" applyFill="1" applyBorder="1" applyAlignment="1">
      <alignment/>
    </xf>
    <xf numFmtId="0" fontId="0" fillId="20" borderId="28" xfId="0" applyFill="1" applyBorder="1" applyAlignment="1">
      <alignment horizontal="center"/>
    </xf>
    <xf numFmtId="0" fontId="0" fillId="7" borderId="31" xfId="0" applyFill="1" applyBorder="1" applyAlignment="1">
      <alignment/>
    </xf>
    <xf numFmtId="0" fontId="0" fillId="7" borderId="42" xfId="0" applyFill="1" applyBorder="1" applyAlignment="1">
      <alignment/>
    </xf>
    <xf numFmtId="0" fontId="0" fillId="25" borderId="40" xfId="0" applyFill="1" applyBorder="1" applyAlignment="1">
      <alignment/>
    </xf>
    <xf numFmtId="0" fontId="0" fillId="25" borderId="40" xfId="0" applyFill="1" applyBorder="1" applyAlignment="1">
      <alignment horizontal="center"/>
    </xf>
    <xf numFmtId="2" fontId="0" fillId="25" borderId="43" xfId="0" applyNumberFormat="1" applyFill="1" applyBorder="1" applyAlignment="1">
      <alignment/>
    </xf>
    <xf numFmtId="0" fontId="0" fillId="20" borderId="41" xfId="0" applyFill="1" applyBorder="1" applyAlignment="1">
      <alignment/>
    </xf>
    <xf numFmtId="0" fontId="0" fillId="20" borderId="14" xfId="0" applyFill="1" applyBorder="1" applyAlignment="1">
      <alignment/>
    </xf>
    <xf numFmtId="0" fontId="0" fillId="20" borderId="13" xfId="0" applyFill="1" applyBorder="1" applyAlignment="1">
      <alignment/>
    </xf>
    <xf numFmtId="49" fontId="0" fillId="20" borderId="15" xfId="0" applyNumberFormat="1" applyFill="1" applyBorder="1" applyAlignment="1">
      <alignment/>
    </xf>
    <xf numFmtId="0" fontId="33" fillId="23" borderId="1" xfId="0" applyFont="1" applyFill="1" applyBorder="1" applyAlignment="1">
      <alignment/>
    </xf>
    <xf numFmtId="3" fontId="0" fillId="7" borderId="28" xfId="0" applyNumberFormat="1" applyFill="1" applyBorder="1" applyAlignment="1">
      <alignment/>
    </xf>
    <xf numFmtId="0" fontId="30" fillId="20" borderId="43" xfId="0" applyFont="1" applyFill="1" applyBorder="1" applyAlignment="1">
      <alignment/>
    </xf>
    <xf numFmtId="0" fontId="0" fillId="20" borderId="13" xfId="0" applyFill="1" applyBorder="1" applyAlignment="1">
      <alignment horizontal="center"/>
    </xf>
    <xf numFmtId="0" fontId="3" fillId="7" borderId="28" xfId="0" applyFont="1" applyFill="1" applyBorder="1" applyAlignment="1">
      <alignment shrinkToFit="1"/>
    </xf>
    <xf numFmtId="2" fontId="3" fillId="10" borderId="0" xfId="0" applyNumberFormat="1" applyFont="1" applyFill="1" applyBorder="1" applyAlignment="1">
      <alignment/>
    </xf>
    <xf numFmtId="0" fontId="3" fillId="10" borderId="0" xfId="0" applyFont="1" applyFill="1" applyBorder="1" applyAlignment="1">
      <alignment/>
    </xf>
    <xf numFmtId="0" fontId="3" fillId="10" borderId="38" xfId="0" applyFont="1" applyFill="1" applyBorder="1" applyAlignment="1">
      <alignment/>
    </xf>
    <xf numFmtId="0" fontId="33" fillId="23" borderId="13" xfId="0" applyFont="1" applyFill="1" applyBorder="1" applyAlignment="1">
      <alignment/>
    </xf>
    <xf numFmtId="209" fontId="3" fillId="10" borderId="0" xfId="0" applyNumberFormat="1" applyFont="1" applyFill="1" applyBorder="1" applyAlignment="1">
      <alignment/>
    </xf>
    <xf numFmtId="0" fontId="34" fillId="10" borderId="0" xfId="0" applyFont="1" applyFill="1" applyBorder="1" applyAlignment="1">
      <alignment/>
    </xf>
    <xf numFmtId="0" fontId="3" fillId="6" borderId="27" xfId="0" applyFont="1" applyFill="1" applyBorder="1" applyAlignment="1">
      <alignment vertical="center"/>
    </xf>
    <xf numFmtId="209" fontId="3" fillId="6" borderId="28" xfId="0" applyNumberFormat="1" applyFont="1" applyFill="1" applyBorder="1" applyAlignment="1">
      <alignment vertical="center"/>
    </xf>
    <xf numFmtId="0" fontId="3" fillId="6" borderId="28" xfId="0" applyFont="1" applyFill="1" applyBorder="1" applyAlignment="1">
      <alignment vertical="center"/>
    </xf>
    <xf numFmtId="0" fontId="3" fillId="6" borderId="26" xfId="0" applyFont="1" applyFill="1" applyBorder="1" applyAlignment="1">
      <alignment vertical="center"/>
    </xf>
    <xf numFmtId="0" fontId="3" fillId="7" borderId="40" xfId="0" applyFont="1" applyFill="1" applyBorder="1" applyAlignment="1">
      <alignment/>
    </xf>
    <xf numFmtId="1" fontId="33" fillId="23" borderId="1" xfId="0" applyNumberFormat="1" applyFont="1" applyFill="1" applyBorder="1" applyAlignment="1">
      <alignment/>
    </xf>
    <xf numFmtId="0" fontId="3" fillId="20" borderId="41" xfId="0" applyFont="1" applyFill="1" applyBorder="1" applyAlignment="1">
      <alignment vertical="center"/>
    </xf>
    <xf numFmtId="0" fontId="0" fillId="20" borderId="13" xfId="0" applyFont="1" applyFill="1" applyBorder="1" applyAlignment="1">
      <alignment vertical="center"/>
    </xf>
    <xf numFmtId="0" fontId="0" fillId="20" borderId="14" xfId="0" applyFont="1" applyFill="1" applyBorder="1" applyAlignment="1">
      <alignment vertical="center"/>
    </xf>
    <xf numFmtId="208" fontId="0" fillId="4" borderId="12" xfId="0" applyNumberFormat="1" applyFill="1" applyBorder="1" applyAlignment="1">
      <alignment/>
    </xf>
    <xf numFmtId="208" fontId="0" fillId="20" borderId="0" xfId="0" applyNumberFormat="1" applyFill="1" applyAlignment="1">
      <alignment/>
    </xf>
    <xf numFmtId="208" fontId="25" fillId="20" borderId="0" xfId="0" applyNumberFormat="1" applyFont="1" applyFill="1" applyAlignment="1">
      <alignment/>
    </xf>
    <xf numFmtId="208" fontId="3" fillId="0" borderId="1" xfId="0" applyNumberFormat="1" applyFont="1" applyBorder="1" applyAlignment="1">
      <alignment horizontal="center"/>
    </xf>
    <xf numFmtId="208" fontId="3" fillId="0" borderId="1" xfId="0" applyNumberFormat="1" applyFont="1" applyFill="1" applyBorder="1" applyAlignment="1">
      <alignment horizontal="center"/>
    </xf>
    <xf numFmtId="49" fontId="1" fillId="0" borderId="0" xfId="71" applyNumberFormat="1" applyFont="1" applyAlignment="1" applyProtection="1">
      <alignment/>
      <protection/>
    </xf>
    <xf numFmtId="49" fontId="3" fillId="26" borderId="1" xfId="0" applyNumberFormat="1" applyFont="1" applyFill="1" applyBorder="1" applyAlignment="1">
      <alignment horizontal="left"/>
    </xf>
    <xf numFmtId="2" fontId="3" fillId="26" borderId="1" xfId="0" applyNumberFormat="1" applyFont="1" applyFill="1" applyBorder="1" applyAlignment="1">
      <alignment horizontal="center"/>
    </xf>
    <xf numFmtId="0" fontId="3" fillId="26" borderId="1" xfId="0" applyFont="1" applyFill="1" applyBorder="1" applyAlignment="1">
      <alignment horizontal="center"/>
    </xf>
    <xf numFmtId="208" fontId="3" fillId="26" borderId="1" xfId="0" applyNumberFormat="1" applyFont="1" applyFill="1" applyBorder="1" applyAlignment="1">
      <alignment horizontal="center"/>
    </xf>
    <xf numFmtId="209" fontId="3" fillId="26" borderId="1" xfId="0" applyNumberFormat="1" applyFont="1" applyFill="1" applyBorder="1" applyAlignment="1">
      <alignment horizontal="center"/>
    </xf>
    <xf numFmtId="0" fontId="0" fillId="26" borderId="1" xfId="0" applyFont="1" applyFill="1" applyBorder="1" applyAlignment="1">
      <alignment horizontal="center"/>
    </xf>
    <xf numFmtId="2" fontId="0" fillId="26" borderId="1" xfId="0" applyNumberFormat="1" applyFont="1" applyFill="1" applyBorder="1" applyAlignment="1">
      <alignment horizontal="center"/>
    </xf>
    <xf numFmtId="0" fontId="0" fillId="26" borderId="1" xfId="0" applyFill="1" applyBorder="1" applyAlignment="1">
      <alignment horizontal="center"/>
    </xf>
    <xf numFmtId="0" fontId="3" fillId="0" borderId="13" xfId="0" applyFont="1" applyBorder="1" applyAlignment="1">
      <alignment/>
    </xf>
    <xf numFmtId="2" fontId="3" fillId="25" borderId="13" xfId="0" applyNumberFormat="1" applyFont="1" applyFill="1" applyBorder="1" applyAlignment="1">
      <alignment horizontal="center"/>
    </xf>
    <xf numFmtId="49" fontId="3" fillId="0" borderId="14" xfId="0" applyNumberFormat="1" applyFont="1" applyFill="1" applyBorder="1" applyAlignment="1">
      <alignment/>
    </xf>
    <xf numFmtId="2" fontId="3" fillId="0" borderId="14" xfId="0" applyNumberFormat="1" applyFont="1" applyFill="1" applyBorder="1" applyAlignment="1">
      <alignment horizontal="center"/>
    </xf>
    <xf numFmtId="209" fontId="3" fillId="0" borderId="14" xfId="0" applyNumberFormat="1" applyFont="1" applyFill="1" applyBorder="1" applyAlignment="1">
      <alignment horizontal="center"/>
    </xf>
    <xf numFmtId="2" fontId="3" fillId="25" borderId="14" xfId="0" applyNumberFormat="1" applyFont="1" applyFill="1" applyBorder="1" applyAlignment="1">
      <alignment horizontal="center"/>
    </xf>
    <xf numFmtId="0" fontId="3" fillId="0" borderId="14" xfId="0" applyFont="1" applyFill="1" applyBorder="1" applyAlignment="1">
      <alignment horizontal="center"/>
    </xf>
    <xf numFmtId="0" fontId="0" fillId="0" borderId="14" xfId="0" applyFill="1" applyBorder="1" applyAlignment="1">
      <alignment horizontal="center"/>
    </xf>
    <xf numFmtId="49" fontId="3" fillId="26" borderId="44" xfId="0" applyNumberFormat="1" applyFont="1" applyFill="1" applyBorder="1" applyAlignment="1">
      <alignment/>
    </xf>
    <xf numFmtId="2" fontId="3" fillId="26" borderId="45" xfId="0" applyNumberFormat="1" applyFont="1" applyFill="1" applyBorder="1" applyAlignment="1">
      <alignment horizontal="center"/>
    </xf>
    <xf numFmtId="209" fontId="3" fillId="26" borderId="45" xfId="0" applyNumberFormat="1" applyFont="1" applyFill="1" applyBorder="1" applyAlignment="1">
      <alignment horizontal="center"/>
    </xf>
    <xf numFmtId="0" fontId="3" fillId="26" borderId="45" xfId="0" applyFont="1" applyFill="1" applyBorder="1" applyAlignment="1">
      <alignment horizontal="center"/>
    </xf>
    <xf numFmtId="0" fontId="0" fillId="26" borderId="45" xfId="0" applyFill="1" applyBorder="1" applyAlignment="1">
      <alignment horizontal="center"/>
    </xf>
    <xf numFmtId="0" fontId="0" fillId="26" borderId="46" xfId="0" applyFill="1" applyBorder="1" applyAlignment="1">
      <alignment horizontal="center"/>
    </xf>
    <xf numFmtId="49" fontId="3" fillId="26" borderId="47" xfId="0" applyNumberFormat="1" applyFont="1" applyFill="1" applyBorder="1" applyAlignment="1">
      <alignment/>
    </xf>
    <xf numFmtId="0" fontId="0" fillId="26" borderId="48" xfId="0" applyFill="1" applyBorder="1" applyAlignment="1">
      <alignment horizontal="center"/>
    </xf>
    <xf numFmtId="49" fontId="3" fillId="26" borderId="49" xfId="0" applyNumberFormat="1" applyFont="1" applyFill="1" applyBorder="1" applyAlignment="1">
      <alignment/>
    </xf>
    <xf numFmtId="2" fontId="3" fillId="26" borderId="50" xfId="0" applyNumberFormat="1" applyFont="1" applyFill="1" applyBorder="1" applyAlignment="1">
      <alignment horizontal="center"/>
    </xf>
    <xf numFmtId="209" fontId="3" fillId="26" borderId="50" xfId="0" applyNumberFormat="1" applyFont="1" applyFill="1" applyBorder="1" applyAlignment="1">
      <alignment horizontal="center"/>
    </xf>
    <xf numFmtId="0" fontId="3" fillId="26" borderId="50" xfId="0" applyFont="1" applyFill="1" applyBorder="1" applyAlignment="1">
      <alignment horizontal="center"/>
    </xf>
    <xf numFmtId="0" fontId="0" fillId="26" borderId="50" xfId="0" applyFill="1" applyBorder="1" applyAlignment="1">
      <alignment horizontal="center"/>
    </xf>
    <xf numFmtId="0" fontId="0" fillId="26" borderId="51" xfId="0" applyFill="1" applyBorder="1" applyAlignment="1">
      <alignment horizontal="center"/>
    </xf>
    <xf numFmtId="0" fontId="3" fillId="0" borderId="14" xfId="0" applyFont="1" applyBorder="1" applyAlignment="1">
      <alignment/>
    </xf>
    <xf numFmtId="2" fontId="3" fillId="0" borderId="14" xfId="0" applyNumberFormat="1" applyFont="1" applyBorder="1" applyAlignment="1">
      <alignment horizontal="center"/>
    </xf>
    <xf numFmtId="209" fontId="3" fillId="0" borderId="14" xfId="0" applyNumberFormat="1" applyFont="1" applyBorder="1" applyAlignment="1">
      <alignment horizontal="center"/>
    </xf>
    <xf numFmtId="0" fontId="3" fillId="0" borderId="14" xfId="0" applyFont="1" applyBorder="1" applyAlignment="1">
      <alignment horizontal="center"/>
    </xf>
    <xf numFmtId="0" fontId="0" fillId="0" borderId="14" xfId="0" applyBorder="1" applyAlignment="1">
      <alignment horizontal="center"/>
    </xf>
    <xf numFmtId="49" fontId="3" fillId="26" borderId="52" xfId="0" applyNumberFormat="1" applyFont="1" applyFill="1" applyBorder="1" applyAlignment="1">
      <alignment/>
    </xf>
    <xf numFmtId="2" fontId="3" fillId="26" borderId="53" xfId="0" applyNumberFormat="1" applyFont="1" applyFill="1" applyBorder="1" applyAlignment="1">
      <alignment horizontal="center"/>
    </xf>
    <xf numFmtId="209" fontId="3" fillId="26" borderId="53" xfId="0" applyNumberFormat="1" applyFont="1" applyFill="1" applyBorder="1" applyAlignment="1">
      <alignment horizontal="center"/>
    </xf>
    <xf numFmtId="0" fontId="3" fillId="26" borderId="53" xfId="0" applyFont="1" applyFill="1" applyBorder="1" applyAlignment="1">
      <alignment horizontal="center"/>
    </xf>
    <xf numFmtId="0" fontId="0" fillId="26" borderId="53" xfId="0" applyFill="1" applyBorder="1" applyAlignment="1">
      <alignment horizontal="center"/>
    </xf>
    <xf numFmtId="0" fontId="0" fillId="26" borderId="54" xfId="0" applyFill="1" applyBorder="1" applyAlignment="1">
      <alignment horizontal="center"/>
    </xf>
    <xf numFmtId="49" fontId="3" fillId="0" borderId="13" xfId="0" applyNumberFormat="1" applyFont="1" applyBorder="1" applyAlignment="1">
      <alignment horizontal="center"/>
    </xf>
    <xf numFmtId="49" fontId="0" fillId="0" borderId="13" xfId="0" applyNumberFormat="1" applyBorder="1" applyAlignment="1">
      <alignment horizontal="center"/>
    </xf>
    <xf numFmtId="49" fontId="3" fillId="0" borderId="14" xfId="0" applyNumberFormat="1" applyFont="1" applyFill="1" applyBorder="1" applyAlignment="1">
      <alignment horizontal="center"/>
    </xf>
    <xf numFmtId="49" fontId="0" fillId="0" borderId="14" xfId="0" applyNumberFormat="1" applyFill="1" applyBorder="1" applyAlignment="1">
      <alignment horizontal="center"/>
    </xf>
    <xf numFmtId="49" fontId="3" fillId="26" borderId="45" xfId="0" applyNumberFormat="1" applyFont="1" applyFill="1" applyBorder="1" applyAlignment="1">
      <alignment horizontal="center"/>
    </xf>
    <xf numFmtId="49" fontId="0" fillId="26" borderId="45" xfId="0" applyNumberFormat="1" applyFill="1" applyBorder="1" applyAlignment="1">
      <alignment horizontal="center"/>
    </xf>
    <xf numFmtId="49" fontId="3" fillId="26" borderId="50" xfId="0" applyNumberFormat="1" applyFont="1" applyFill="1" applyBorder="1" applyAlignment="1">
      <alignment horizontal="center"/>
    </xf>
    <xf numFmtId="49" fontId="0" fillId="26" borderId="50" xfId="0" applyNumberFormat="1" applyFill="1" applyBorder="1" applyAlignment="1">
      <alignment horizontal="center"/>
    </xf>
    <xf numFmtId="49" fontId="3" fillId="0" borderId="14" xfId="0" applyNumberFormat="1" applyFont="1" applyBorder="1" applyAlignment="1">
      <alignment/>
    </xf>
    <xf numFmtId="209" fontId="3" fillId="26" borderId="55" xfId="0" applyNumberFormat="1" applyFont="1" applyFill="1" applyBorder="1" applyAlignment="1">
      <alignment horizontal="center"/>
    </xf>
    <xf numFmtId="209" fontId="3" fillId="26" borderId="56" xfId="0" applyNumberFormat="1" applyFont="1" applyFill="1" applyBorder="1" applyAlignment="1">
      <alignment horizontal="center"/>
    </xf>
    <xf numFmtId="2" fontId="3" fillId="27" borderId="11" xfId="0" applyNumberFormat="1" applyFont="1" applyFill="1" applyBorder="1" applyAlignment="1">
      <alignment horizontal="center"/>
    </xf>
    <xf numFmtId="209" fontId="3" fillId="26" borderId="57" xfId="0" applyNumberFormat="1" applyFont="1" applyFill="1" applyBorder="1" applyAlignment="1">
      <alignment horizontal="center"/>
    </xf>
    <xf numFmtId="209" fontId="3" fillId="26" borderId="58" xfId="0" applyNumberFormat="1" applyFont="1" applyFill="1" applyBorder="1" applyAlignment="1">
      <alignment horizontal="center"/>
    </xf>
    <xf numFmtId="209" fontId="3" fillId="26" borderId="59" xfId="0" applyNumberFormat="1" applyFont="1" applyFill="1" applyBorder="1" applyAlignment="1">
      <alignment horizontal="center"/>
    </xf>
    <xf numFmtId="209" fontId="3" fillId="26" borderId="60" xfId="0" applyNumberFormat="1" applyFont="1" applyFill="1" applyBorder="1" applyAlignment="1">
      <alignment horizontal="center"/>
    </xf>
    <xf numFmtId="2" fontId="3" fillId="27" borderId="61" xfId="0" applyNumberFormat="1" applyFont="1" applyFill="1" applyBorder="1" applyAlignment="1">
      <alignment horizontal="center"/>
    </xf>
    <xf numFmtId="2" fontId="3" fillId="27" borderId="62" xfId="0" applyNumberFormat="1" applyFont="1" applyFill="1" applyBorder="1" applyAlignment="1">
      <alignment horizontal="center"/>
    </xf>
    <xf numFmtId="208" fontId="3" fillId="26" borderId="27" xfId="0" applyNumberFormat="1" applyFont="1" applyFill="1" applyBorder="1" applyAlignment="1">
      <alignment horizontal="center"/>
    </xf>
    <xf numFmtId="209" fontId="3" fillId="26" borderId="26" xfId="0" applyNumberFormat="1" applyFont="1" applyFill="1" applyBorder="1" applyAlignment="1">
      <alignment horizontal="center"/>
    </xf>
    <xf numFmtId="2" fontId="3" fillId="27" borderId="63" xfId="0" applyNumberFormat="1" applyFont="1" applyFill="1" applyBorder="1" applyAlignment="1">
      <alignment horizontal="center"/>
    </xf>
    <xf numFmtId="0" fontId="0" fillId="10" borderId="0" xfId="0" applyFill="1" applyBorder="1" applyAlignment="1">
      <alignment horizontal="right"/>
    </xf>
    <xf numFmtId="0" fontId="0" fillId="10" borderId="0" xfId="0" applyFill="1" applyBorder="1" applyAlignment="1">
      <alignment/>
    </xf>
    <xf numFmtId="0" fontId="0" fillId="20" borderId="27" xfId="0" applyFill="1" applyBorder="1" applyAlignment="1">
      <alignment horizontal="center"/>
    </xf>
    <xf numFmtId="0" fontId="0" fillId="20" borderId="28" xfId="0" applyFill="1" applyBorder="1" applyAlignment="1">
      <alignment horizontal="center"/>
    </xf>
    <xf numFmtId="0" fontId="0" fillId="20" borderId="26" xfId="0" applyFill="1" applyBorder="1" applyAlignment="1">
      <alignment horizontal="center"/>
    </xf>
    <xf numFmtId="0" fontId="0" fillId="10" borderId="31" xfId="0" applyFill="1" applyBorder="1" applyAlignment="1">
      <alignment horizontal="right"/>
    </xf>
    <xf numFmtId="0" fontId="0" fillId="7" borderId="27" xfId="0" applyFill="1" applyBorder="1" applyAlignment="1">
      <alignment horizontal="center"/>
    </xf>
    <xf numFmtId="0" fontId="0" fillId="7" borderId="28" xfId="0" applyFill="1" applyBorder="1" applyAlignment="1">
      <alignment horizontal="center"/>
    </xf>
    <xf numFmtId="0" fontId="0" fillId="7" borderId="26" xfId="0" applyFill="1" applyBorder="1" applyAlignment="1">
      <alignment horizontal="center"/>
    </xf>
    <xf numFmtId="0" fontId="3" fillId="20" borderId="27" xfId="0" applyFont="1" applyFill="1" applyBorder="1" applyAlignment="1">
      <alignment horizontal="center" vertical="center"/>
    </xf>
    <xf numFmtId="0" fontId="3" fillId="20" borderId="26" xfId="0" applyFont="1" applyFill="1" applyBorder="1" applyAlignment="1">
      <alignment horizontal="center" vertical="center"/>
    </xf>
    <xf numFmtId="0" fontId="3" fillId="20" borderId="28" xfId="0" applyFont="1" applyFill="1" applyBorder="1" applyAlignment="1">
      <alignment horizontal="center" vertical="center"/>
    </xf>
    <xf numFmtId="2" fontId="3" fillId="20" borderId="27" xfId="0" applyNumberFormat="1" applyFont="1" applyFill="1" applyBorder="1" applyAlignment="1">
      <alignment horizontal="center" vertical="center"/>
    </xf>
    <xf numFmtId="2" fontId="3" fillId="20" borderId="28" xfId="0" applyNumberFormat="1" applyFont="1" applyFill="1" applyBorder="1" applyAlignment="1">
      <alignment horizontal="center" vertical="center"/>
    </xf>
    <xf numFmtId="2" fontId="3" fillId="20" borderId="26" xfId="0" applyNumberFormat="1" applyFont="1" applyFill="1" applyBorder="1" applyAlignment="1">
      <alignment horizontal="center" vertical="center"/>
    </xf>
    <xf numFmtId="0" fontId="3" fillId="20" borderId="1" xfId="0" applyFont="1" applyFill="1" applyBorder="1" applyAlignment="1">
      <alignment horizontal="center" vertical="center"/>
    </xf>
    <xf numFmtId="0" fontId="0" fillId="24" borderId="0" xfId="0" applyFont="1" applyFill="1" applyAlignment="1">
      <alignment horizontal="left" wrapText="1"/>
    </xf>
    <xf numFmtId="0" fontId="0" fillId="24" borderId="0" xfId="0" applyFont="1" applyFill="1" applyAlignment="1">
      <alignment horizontal="left"/>
    </xf>
    <xf numFmtId="0" fontId="0" fillId="20" borderId="0" xfId="0" applyFont="1" applyFill="1" applyAlignment="1">
      <alignment horizontal="left"/>
    </xf>
    <xf numFmtId="0" fontId="24" fillId="0" borderId="0" xfId="0" applyFont="1" applyFill="1" applyAlignment="1">
      <alignment horizontal="left" wrapText="1"/>
    </xf>
    <xf numFmtId="14" fontId="24" fillId="24" borderId="0" xfId="0" applyNumberFormat="1" applyFont="1" applyFill="1" applyAlignment="1">
      <alignment horizontal="left"/>
    </xf>
    <xf numFmtId="0" fontId="24" fillId="24" borderId="0" xfId="0" applyFont="1" applyFill="1" applyAlignment="1">
      <alignment horizontal="left"/>
    </xf>
    <xf numFmtId="0" fontId="26" fillId="0" borderId="0" xfId="0" applyFont="1" applyAlignment="1">
      <alignment horizontal="left"/>
    </xf>
  </cellXfs>
  <cellStyles count="90">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te" xfId="75"/>
    <cellStyle name="Output" xfId="76"/>
    <cellStyle name="Percent" xfId="77"/>
    <cellStyle name="Title" xfId="78"/>
    <cellStyle name="Total" xfId="79"/>
    <cellStyle name="Warning Text" xfId="80"/>
    <cellStyle name="Акцент1" xfId="81"/>
    <cellStyle name="Акцент2" xfId="82"/>
    <cellStyle name="Акцент3" xfId="83"/>
    <cellStyle name="Акцент4" xfId="84"/>
    <cellStyle name="Акцент5" xfId="85"/>
    <cellStyle name="Акцент6" xfId="86"/>
    <cellStyle name="Ввод " xfId="87"/>
    <cellStyle name="Вывод" xfId="88"/>
    <cellStyle name="Вычисление"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Плохой" xfId="98"/>
    <cellStyle name="Пояснение" xfId="99"/>
    <cellStyle name="Примечание" xfId="100"/>
    <cellStyle name="Связанная ячейка" xfId="101"/>
    <cellStyle name="Текст предупреждения" xfId="102"/>
    <cellStyle name="Хороший"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432 MHz Antenna G/T vs. Electrical Length (1.0 to 14.0 wl)</a:t>
            </a:r>
          </a:p>
        </c:rich>
      </c:tx>
      <c:layout>
        <c:manualLayout>
          <c:xMode val="factor"/>
          <c:yMode val="factor"/>
          <c:x val="0.003"/>
          <c:y val="-0.01325"/>
        </c:manualLayout>
      </c:layout>
      <c:spPr>
        <a:noFill/>
        <a:ln>
          <a:noFill/>
        </a:ln>
      </c:spPr>
    </c:title>
    <c:plotArea>
      <c:layout>
        <c:manualLayout>
          <c:xMode val="edge"/>
          <c:yMode val="edge"/>
          <c:x val="0.0275"/>
          <c:y val="0.04175"/>
          <c:w val="0.97175"/>
          <c:h val="0.94825"/>
        </c:manualLayout>
      </c:layout>
      <c:scatterChart>
        <c:scatterStyle val="smoothMarker"/>
        <c:varyColors val="0"/>
        <c:ser>
          <c:idx val="0"/>
          <c:order val="0"/>
          <c:tx>
            <c:v>Antenna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dLbls>
            <c:dLbl>
              <c:idx val="0"/>
              <c:tx>
                <c:rich>
                  <a:bodyPr vert="horz" rot="0" anchor="ctr"/>
                  <a:lstStyle/>
                  <a:p>
                    <a:pPr algn="ctr">
                      <a:defRPr/>
                    </a:pPr>
                    <a:r>
                      <a:rPr lang="en-US" cap="none" sz="700" b="0" i="0" u="none" baseline="0">
                        <a:solidFill>
                          <a:srgbClr val="000000"/>
                        </a:solidFill>
                        <a:latin typeface="Arial"/>
                        <a:ea typeface="Arial"/>
                        <a:cs typeface="Arial"/>
                      </a:rPr>
                      <a:t>KF2YN Boxkite 4</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Arial"/>
                        <a:ea typeface="Arial"/>
                        <a:cs typeface="Arial"/>
                      </a:rPr>
                      <a:t>KF2YN Boxkite 7</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Arial"/>
                        <a:ea typeface="Arial"/>
                        <a:cs typeface="Arial"/>
                      </a:rPr>
                      <a:t>DG7YBN GTV70-8n</a:t>
                    </a:r>
                  </a:p>
                </c:rich>
              </c:tx>
              <c:numFmt formatCode="General" sourceLinked="1"/>
              <c:dLblPos val="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Arial"/>
                        <a:ea typeface="Arial"/>
                        <a:cs typeface="Arial"/>
                      </a:rPr>
                      <a:t>KF2YN Boxkite 10</a:t>
                    </a:r>
                  </a:p>
                </c:rich>
              </c:tx>
              <c:numFmt formatCode="General" sourceLinked="1"/>
              <c:dLblPos val="l"/>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latin typeface="Arial"/>
                        <a:ea typeface="Arial"/>
                        <a:cs typeface="Arial"/>
                      </a:rPr>
                      <a:t>InnoV 10 LFA</a:t>
                    </a:r>
                  </a:p>
                </c:rich>
              </c:tx>
              <c:numFmt formatCode="General" sourceLinked="1"/>
              <c:dLblPos val="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Arial"/>
                        <a:ea typeface="Arial"/>
                        <a:cs typeface="Arial"/>
                      </a:rPr>
                      <a:t>InnoV 10 LFA 2018</a:t>
                    </a:r>
                  </a:p>
                </c:rich>
              </c:tx>
              <c:numFmt formatCode="General" sourceLinked="1"/>
              <c:dLblPos val="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Arial"/>
                        <a:ea typeface="Arial"/>
                        <a:cs typeface="Arial"/>
                      </a:rPr>
                      <a:t>YU7EF EF7010-5</a:t>
                    </a:r>
                  </a:p>
                </c:rich>
              </c:tx>
              <c:numFmt formatCode="General" sourceLinked="1"/>
              <c:dLblPos val="l"/>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Arial"/>
                        <a:ea typeface="Arial"/>
                        <a:cs typeface="Arial"/>
                      </a:rPr>
                      <a:t>+DG7YBN GTV 70-11w</a:t>
                    </a:r>
                  </a:p>
                </c:rich>
              </c:tx>
              <c:numFmt formatCode="General" sourceLinked="1"/>
              <c:dLblPos val="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Arial"/>
                        <a:ea typeface="Arial"/>
                        <a:cs typeface="Arial"/>
                      </a:rPr>
                      <a:t>YU7EF EF7011B-5</a:t>
                    </a:r>
                  </a:p>
                </c:rich>
              </c:tx>
              <c:numFmt formatCode="General" sourceLinked="1"/>
              <c:dLblPos val="l"/>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Innov 11 LFA</a:t>
                    </a:r>
                  </a:p>
                </c:rich>
              </c:tx>
              <c:numFmt formatCode="General" sourceLinked="1"/>
              <c:dLblPos val="r"/>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Arial"/>
                        <a:ea typeface="Arial"/>
                        <a:cs typeface="Arial"/>
                      </a:rPr>
                      <a:t>*Innov 11 LFA</a:t>
                    </a:r>
                  </a:p>
                </c:rich>
              </c:tx>
              <c:numFmt formatCode="General" sourceLinked="1"/>
              <c:dLblPos val="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EAntenna 432LFA11</a:t>
                    </a:r>
                  </a:p>
                </c:rich>
              </c:tx>
              <c:numFmt formatCode="General" sourceLinked="1"/>
              <c:dLblPos val="l"/>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*KF2YN Polly 12 CR</a:t>
                    </a:r>
                  </a:p>
                </c:rich>
              </c:tx>
              <c:numFmt formatCode="General" sourceLinked="1"/>
              <c:dLblPos val="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+*InnoV 12Y</a:t>
                    </a:r>
                  </a:p>
                </c:rich>
              </c:tx>
              <c:numFmt formatCode="General" sourceLinked="1"/>
              <c:dLblPos val="l"/>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Arial"/>
                        <a:ea typeface="Arial"/>
                        <a:cs typeface="Arial"/>
                      </a:rPr>
                      <a:t>+InnoV 12Y</a:t>
                    </a:r>
                  </a:p>
                </c:rich>
              </c:tx>
              <c:numFmt formatCode="General" sourceLinked="1"/>
              <c:dLblPos val="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InnoV 12 LFA</a:t>
                    </a:r>
                  </a:p>
                </c:rich>
              </c:tx>
              <c:numFmt formatCode="General" sourceLinked="1"/>
              <c:dLblPos val="l"/>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*InnoV 12 LFA</a:t>
                    </a:r>
                  </a:p>
                </c:rich>
              </c:tx>
              <c:numFmt formatCode="General" sourceLinked="1"/>
              <c:dLblPos val="r"/>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Arial"/>
                        <a:ea typeface="Arial"/>
                        <a:cs typeface="Arial"/>
                      </a:rPr>
                      <a:t>YU7EF EF7012B-5</a:t>
                    </a:r>
                  </a:p>
                </c:rich>
              </c:tx>
              <c:numFmt formatCode="General" sourceLinked="1"/>
              <c:dLblPos val="l"/>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EAntenna 432LFA12</a:t>
                    </a:r>
                  </a:p>
                </c:rich>
              </c:tx>
              <c:numFmt formatCode="General" sourceLinked="1"/>
              <c:dLblPos val="r"/>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InnoV 12 LFA-430</a:t>
                    </a:r>
                  </a:p>
                </c:rich>
              </c:tx>
              <c:numFmt formatCode="General" sourceLinked="1"/>
              <c:dLblPos val="r"/>
              <c:showLegendKey val="0"/>
              <c:showVal val="0"/>
              <c:showBubbleSize val="0"/>
              <c:showCatName val="1"/>
              <c:showSerName val="0"/>
              <c:showPercent val="0"/>
            </c:dLbl>
            <c:dLbl>
              <c:idx val="20"/>
              <c:tx>
                <c:rich>
                  <a:bodyPr vert="horz" rot="0" anchor="ctr"/>
                  <a:lstStyle/>
                  <a:p>
                    <a:pPr algn="ctr">
                      <a:defRPr/>
                    </a:pPr>
                    <a:r>
                      <a:rPr lang="en-US" cap="none" sz="700" b="0" i="0" u="none" baseline="0">
                        <a:solidFill>
                          <a:srgbClr val="000000"/>
                        </a:solidFill>
                        <a:latin typeface="Arial"/>
                        <a:ea typeface="Arial"/>
                        <a:cs typeface="Arial"/>
                      </a:rPr>
                      <a:t>KF2YN Boxkite 13</a:t>
                    </a:r>
                  </a:p>
                </c:rich>
              </c:tx>
              <c:numFmt formatCode="General" sourceLinked="1"/>
              <c:dLblPos val="l"/>
              <c:showLegendKey val="0"/>
              <c:showVal val="0"/>
              <c:showBubbleSize val="0"/>
              <c:showCatName val="1"/>
              <c:showSerName val="0"/>
              <c:showPercent val="0"/>
            </c:dLbl>
            <c:dLbl>
              <c:idx val="21"/>
              <c:tx>
                <c:rich>
                  <a:bodyPr vert="horz" rot="0" anchor="ctr"/>
                  <a:lstStyle/>
                  <a:p>
                    <a:pPr algn="ctr">
                      <a:defRPr/>
                    </a:pPr>
                    <a:r>
                      <a:rPr lang="en-US" cap="none" sz="700" b="0" i="0" u="none" baseline="0">
                        <a:solidFill>
                          <a:srgbClr val="000000"/>
                        </a:solidFill>
                        <a:latin typeface="Arial"/>
                        <a:ea typeface="Arial"/>
                        <a:cs typeface="Arial"/>
                      </a:rPr>
                      <a:t>Innov 13 LFA</a:t>
                    </a:r>
                  </a:p>
                </c:rich>
              </c:tx>
              <c:numFmt formatCode="General" sourceLinked="1"/>
              <c:dLblPos val="r"/>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*InnoV 13 LFA</a:t>
                    </a:r>
                  </a:p>
                </c:rich>
              </c:tx>
              <c:numFmt formatCode="General" sourceLinked="1"/>
              <c:dLblPos val="l"/>
              <c:showLegendKey val="0"/>
              <c:showVal val="0"/>
              <c:showBubbleSize val="0"/>
              <c:showCatName val="1"/>
              <c:showSerName val="0"/>
              <c:showPercent val="0"/>
            </c:dLbl>
            <c:dLbl>
              <c:idx val="23"/>
              <c:tx>
                <c:rich>
                  <a:bodyPr vert="horz" rot="0" anchor="ctr"/>
                  <a:lstStyle/>
                  <a:p>
                    <a:pPr algn="ctr">
                      <a:defRPr/>
                    </a:pPr>
                    <a:r>
                      <a:rPr lang="en-US" cap="none" sz="700" b="0" i="0" u="none" baseline="0">
                        <a:solidFill>
                          <a:srgbClr val="000000"/>
                        </a:solidFill>
                        <a:latin typeface="Arial"/>
                        <a:ea typeface="Arial"/>
                        <a:cs typeface="Arial"/>
                      </a:rPr>
                      <a:t>YU7EF EF7013M-6</a:t>
                    </a:r>
                  </a:p>
                </c:rich>
              </c:tx>
              <c:numFmt formatCode="General" sourceLinked="1"/>
              <c:dLblPos val="r"/>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Arial"/>
                        <a:ea typeface="Arial"/>
                        <a:cs typeface="Arial"/>
                      </a:rPr>
                      <a:t>M2 432-12EME</a:t>
                    </a:r>
                  </a:p>
                </c:rich>
              </c:tx>
              <c:numFmt formatCode="General" sourceLinked="1"/>
              <c:dLblPos val="l"/>
              <c:showLegendKey val="0"/>
              <c:showVal val="0"/>
              <c:showBubbleSize val="0"/>
              <c:showCatName val="1"/>
              <c:showSerName val="0"/>
              <c:showPercent val="0"/>
            </c:dLbl>
            <c:dLbl>
              <c:idx val="25"/>
              <c:tx>
                <c:rich>
                  <a:bodyPr vert="horz" rot="0" anchor="ctr"/>
                  <a:lstStyle/>
                  <a:p>
                    <a:pPr algn="ctr">
                      <a:defRPr/>
                    </a:pPr>
                    <a:r>
                      <a:rPr lang="en-US" cap="none" sz="700" b="0" i="0" u="none" baseline="0">
                        <a:solidFill>
                          <a:srgbClr val="000000"/>
                        </a:solidFill>
                        <a:latin typeface="Arial"/>
                        <a:ea typeface="Arial"/>
                        <a:cs typeface="Arial"/>
                      </a:rPr>
                      <a:t>*M2 432-12EME</a:t>
                    </a:r>
                  </a:p>
                </c:rich>
              </c:tx>
              <c:numFmt formatCode="General" sourceLinked="1"/>
              <c:dLblPos val="r"/>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F9FT 19</a:t>
                    </a:r>
                  </a:p>
                </c:rich>
              </c:tx>
              <c:numFmt formatCode="General" sourceLinked="1"/>
              <c:dLblPos val="l"/>
              <c:showLegendKey val="0"/>
              <c:showVal val="0"/>
              <c:showBubbleSize val="0"/>
              <c:showCatName val="1"/>
              <c:showSerName val="0"/>
              <c:showPercent val="0"/>
            </c:dLbl>
            <c:dLbl>
              <c:idx val="27"/>
              <c:tx>
                <c:rich>
                  <a:bodyPr vert="horz" rot="0" anchor="ctr"/>
                  <a:lstStyle/>
                  <a:p>
                    <a:pPr algn="ctr">
                      <a:defRPr/>
                    </a:pPr>
                    <a:r>
                      <a:rPr lang="en-US" cap="none" sz="700" b="0" i="0" u="none" baseline="0">
                        <a:solidFill>
                          <a:srgbClr val="000000"/>
                        </a:solidFill>
                        <a:latin typeface="Arial"/>
                        <a:ea typeface="Arial"/>
                        <a:cs typeface="Arial"/>
                      </a:rPr>
                      <a:t>DG7YBN Tonna 19 mod</a:t>
                    </a:r>
                  </a:p>
                </c:rich>
              </c:tx>
              <c:numFmt formatCode="General" sourceLinked="1"/>
              <c:dLblPos val="r"/>
              <c:showLegendKey val="0"/>
              <c:showVal val="0"/>
              <c:showBubbleSize val="0"/>
              <c:showCatName val="1"/>
              <c:showSerName val="0"/>
              <c:showPercent val="0"/>
            </c:dLbl>
            <c:dLbl>
              <c:idx val="28"/>
              <c:tx>
                <c:rich>
                  <a:bodyPr vert="horz" rot="0" anchor="ctr"/>
                  <a:lstStyle/>
                  <a:p>
                    <a:pPr algn="ctr">
                      <a:defRPr/>
                    </a:pPr>
                    <a:r>
                      <a:rPr lang="en-US" cap="none" sz="700" b="0" i="0" u="none" baseline="0">
                        <a:solidFill>
                          <a:srgbClr val="000000"/>
                        </a:solidFill>
                        <a:latin typeface="Arial"/>
                        <a:ea typeface="Arial"/>
                        <a:cs typeface="Arial"/>
                      </a:rPr>
                      <a:t>InnoV 14 LFA</a:t>
                    </a:r>
                  </a:p>
                </c:rich>
              </c:tx>
              <c:numFmt formatCode="General" sourceLinked="1"/>
              <c:dLblPos val="l"/>
              <c:showLegendKey val="0"/>
              <c:showVal val="0"/>
              <c:showBubbleSize val="0"/>
              <c:showCatName val="1"/>
              <c:showSerName val="0"/>
              <c:showPercent val="0"/>
            </c:dLbl>
            <c:dLbl>
              <c:idx val="29"/>
              <c:tx>
                <c:rich>
                  <a:bodyPr vert="horz" rot="0" anchor="ctr"/>
                  <a:lstStyle/>
                  <a:p>
                    <a:pPr algn="ctr">
                      <a:defRPr/>
                    </a:pPr>
                    <a:r>
                      <a:rPr lang="en-US" cap="none" sz="700" b="0" i="0" u="none" baseline="0">
                        <a:solidFill>
                          <a:srgbClr val="000000"/>
                        </a:solidFill>
                        <a:latin typeface="Arial"/>
                        <a:ea typeface="Arial"/>
                        <a:cs typeface="Arial"/>
                      </a:rPr>
                      <a:t>*InnoV 14 LFA</a:t>
                    </a:r>
                  </a:p>
                </c:rich>
              </c:tx>
              <c:numFmt formatCode="General" sourceLinked="1"/>
              <c:dLblPos val="r"/>
              <c:showLegendKey val="0"/>
              <c:showVal val="0"/>
              <c:showBubbleSize val="0"/>
              <c:showCatName val="1"/>
              <c:showSerName val="0"/>
              <c:showPercent val="0"/>
            </c:dLbl>
            <c:dLbl>
              <c:idx val="30"/>
              <c:tx>
                <c:rich>
                  <a:bodyPr vert="horz" rot="0" anchor="ctr"/>
                  <a:lstStyle/>
                  <a:p>
                    <a:pPr algn="ctr">
                      <a:defRPr/>
                    </a:pPr>
                    <a:r>
                      <a:rPr lang="en-US" cap="none" sz="700" b="0" i="0" u="none" baseline="0">
                        <a:solidFill>
                          <a:srgbClr val="000000"/>
                        </a:solidFill>
                        <a:latin typeface="Arial"/>
                        <a:ea typeface="Arial"/>
                        <a:cs typeface="Arial"/>
                      </a:rPr>
                      <a:t>+DG7YBN GTV70-14</a:t>
                    </a:r>
                  </a:p>
                </c:rich>
              </c:tx>
              <c:numFmt formatCode="General" sourceLinked="1"/>
              <c:dLblPos val="l"/>
              <c:showLegendKey val="0"/>
              <c:showVal val="0"/>
              <c:showBubbleSize val="0"/>
              <c:showCatName val="1"/>
              <c:showSerName val="0"/>
              <c:showPercent val="0"/>
            </c:dLbl>
            <c:dLbl>
              <c:idx val="31"/>
              <c:tx>
                <c:rich>
                  <a:bodyPr vert="horz" rot="0" anchor="ctr"/>
                  <a:lstStyle/>
                  <a:p>
                    <a:pPr algn="ctr">
                      <a:defRPr/>
                    </a:pPr>
                    <a:r>
                      <a:rPr lang="en-US" cap="none" sz="700" b="0" i="0" u="none" baseline="0">
                        <a:solidFill>
                          <a:srgbClr val="000000"/>
                        </a:solidFill>
                        <a:latin typeface="Arial"/>
                        <a:ea typeface="Arial"/>
                        <a:cs typeface="Arial"/>
                      </a:rPr>
                      <a:t>YU7EF EF7014M-6</a:t>
                    </a:r>
                  </a:p>
                </c:rich>
              </c:tx>
              <c:numFmt formatCode="General" sourceLinked="1"/>
              <c:dLblPos val="r"/>
              <c:showLegendKey val="0"/>
              <c:showVal val="0"/>
              <c:showBubbleSize val="0"/>
              <c:showCatName val="1"/>
              <c:showSerName val="0"/>
              <c:showPercent val="0"/>
            </c:dLbl>
            <c:dLbl>
              <c:idx val="32"/>
              <c:tx>
                <c:rich>
                  <a:bodyPr vert="horz" rot="0" anchor="ctr"/>
                  <a:lstStyle/>
                  <a:p>
                    <a:pPr algn="ctr">
                      <a:defRPr/>
                    </a:pPr>
                    <a:r>
                      <a:rPr lang="en-US" cap="none" sz="700" b="0" i="0" u="none" baseline="0">
                        <a:solidFill>
                          <a:srgbClr val="000000"/>
                        </a:solidFill>
                        <a:latin typeface="Arial"/>
                        <a:ea typeface="Arial"/>
                        <a:cs typeface="Arial"/>
                      </a:rPr>
                      <a:t>RA3AQ AQ70-14f</a:t>
                    </a:r>
                  </a:p>
                </c:rich>
              </c:tx>
              <c:numFmt formatCode="General" sourceLinked="1"/>
              <c:dLblPos val="l"/>
              <c:showLegendKey val="0"/>
              <c:showVal val="0"/>
              <c:showBubbleSize val="0"/>
              <c:showCatName val="1"/>
              <c:showSerName val="0"/>
              <c:showPercent val="0"/>
            </c:dLbl>
            <c:dLbl>
              <c:idx val="33"/>
              <c:tx>
                <c:rich>
                  <a:bodyPr vert="horz" rot="0" anchor="ctr"/>
                  <a:lstStyle/>
                  <a:p>
                    <a:pPr algn="ctr">
                      <a:defRPr/>
                    </a:pPr>
                    <a:r>
                      <a:rPr lang="en-US" cap="none" sz="700" b="0" i="0" u="none" baseline="0">
                        <a:solidFill>
                          <a:srgbClr val="000000"/>
                        </a:solidFill>
                        <a:latin typeface="Arial"/>
                        <a:ea typeface="Arial"/>
                        <a:cs typeface="Arial"/>
                      </a:rPr>
                      <a:t>KF2YN Boxkite 16</a:t>
                    </a:r>
                  </a:p>
                </c:rich>
              </c:tx>
              <c:numFmt formatCode="General" sourceLinked="1"/>
              <c:dLblPos val="r"/>
              <c:showLegendKey val="0"/>
              <c:showVal val="0"/>
              <c:showBubbleSize val="0"/>
              <c:showCatName val="1"/>
              <c:showSerName val="0"/>
              <c:showPercent val="0"/>
            </c:dLbl>
            <c:dLbl>
              <c:idx val="34"/>
              <c:tx>
                <c:rich>
                  <a:bodyPr vert="horz" rot="0" anchor="ctr"/>
                  <a:lstStyle/>
                  <a:p>
                    <a:pPr algn="ctr">
                      <a:defRPr/>
                    </a:pPr>
                    <a:r>
                      <a:rPr lang="en-US" cap="none" sz="700" b="0" i="0" u="none" baseline="0">
                        <a:solidFill>
                          <a:srgbClr val="000000"/>
                        </a:solidFill>
                        <a:latin typeface="Arial"/>
                        <a:ea typeface="Arial"/>
                        <a:cs typeface="Arial"/>
                      </a:rPr>
                      <a:t>*KF2YN Polly 15 CR</a:t>
                    </a:r>
                  </a:p>
                </c:rich>
              </c:tx>
              <c:numFmt formatCode="General" sourceLinked="1"/>
              <c:dLblPos val="l"/>
              <c:showLegendKey val="0"/>
              <c:showVal val="0"/>
              <c:showBubbleSize val="0"/>
              <c:showCatName val="1"/>
              <c:showSerName val="0"/>
              <c:showPercent val="0"/>
            </c:dLbl>
            <c:dLbl>
              <c:idx val="35"/>
              <c:tx>
                <c:rich>
                  <a:bodyPr vert="horz" rot="0" anchor="ctr"/>
                  <a:lstStyle/>
                  <a:p>
                    <a:pPr algn="ctr">
                      <a:defRPr/>
                    </a:pPr>
                    <a:r>
                      <a:rPr lang="en-US" cap="none" sz="700" b="0" i="0" u="none" baseline="0">
                        <a:solidFill>
                          <a:srgbClr val="000000"/>
                        </a:solidFill>
                        <a:latin typeface="Arial"/>
                        <a:ea typeface="Arial"/>
                        <a:cs typeface="Arial"/>
                      </a:rPr>
                      <a:t>I0JXX 16JXX70 old ver</a:t>
                    </a:r>
                  </a:p>
                </c:rich>
              </c:tx>
              <c:numFmt formatCode="General" sourceLinked="1"/>
              <c:dLblPos val="r"/>
              <c:showLegendKey val="0"/>
              <c:showVal val="0"/>
              <c:showBubbleSize val="0"/>
              <c:showCatName val="1"/>
              <c:showSerName val="0"/>
              <c:showPercent val="0"/>
            </c:dLbl>
            <c:dLbl>
              <c:idx val="36"/>
              <c:tx>
                <c:rich>
                  <a:bodyPr vert="horz" rot="0" anchor="ctr"/>
                  <a:lstStyle/>
                  <a:p>
                    <a:pPr algn="ctr">
                      <a:defRPr/>
                    </a:pPr>
                    <a:r>
                      <a:rPr lang="en-US" cap="none" sz="700" b="0" i="0" u="none" baseline="0">
                        <a:solidFill>
                          <a:srgbClr val="000000"/>
                        </a:solidFill>
                        <a:latin typeface="Arial"/>
                        <a:ea typeface="Arial"/>
                        <a:cs typeface="Arial"/>
                      </a:rPr>
                      <a:t>I0JXX 32JXX70 XPOL H new ver</a:t>
                    </a:r>
                  </a:p>
                </c:rich>
              </c:tx>
              <c:numFmt formatCode="General" sourceLinked="1"/>
              <c:dLblPos val="l"/>
              <c:showLegendKey val="0"/>
              <c:showVal val="0"/>
              <c:showBubbleSize val="0"/>
              <c:showCatName val="1"/>
              <c:showSerName val="0"/>
              <c:showPercent val="0"/>
            </c:dLbl>
            <c:dLbl>
              <c:idx val="37"/>
              <c:tx>
                <c:rich>
                  <a:bodyPr vert="horz" rot="0" anchor="ctr"/>
                  <a:lstStyle/>
                  <a:p>
                    <a:pPr algn="ctr">
                      <a:defRPr/>
                    </a:pPr>
                    <a:r>
                      <a:rPr lang="en-US" cap="none" sz="700" b="0" i="0" u="none" baseline="0">
                        <a:solidFill>
                          <a:srgbClr val="000000"/>
                        </a:solidFill>
                        <a:latin typeface="Arial"/>
                        <a:ea typeface="Arial"/>
                        <a:cs typeface="Arial"/>
                      </a:rPr>
                      <a:t>I0JXX 32JXX70 XPOL V new ver</a:t>
                    </a:r>
                  </a:p>
                </c:rich>
              </c:tx>
              <c:numFmt formatCode="General" sourceLinked="1"/>
              <c:dLblPos val="r"/>
              <c:showLegendKey val="0"/>
              <c:showVal val="0"/>
              <c:showBubbleSize val="0"/>
              <c:showCatName val="1"/>
              <c:showSerName val="0"/>
              <c:showPercent val="0"/>
            </c:dLbl>
            <c:dLbl>
              <c:idx val="38"/>
              <c:tx>
                <c:rich>
                  <a:bodyPr vert="horz" rot="0" anchor="ctr"/>
                  <a:lstStyle/>
                  <a:p>
                    <a:pPr algn="ctr">
                      <a:defRPr/>
                    </a:pPr>
                    <a:r>
                      <a:rPr lang="en-US" cap="none" sz="700" b="0" i="0" u="none" baseline="0">
                        <a:solidFill>
                          <a:srgbClr val="000000"/>
                        </a:solidFill>
                        <a:latin typeface="Arial"/>
                        <a:ea typeface="Arial"/>
                        <a:cs typeface="Arial"/>
                      </a:rPr>
                      <a:t>EAntenna 432LFA15</a:t>
                    </a:r>
                  </a:p>
                </c:rich>
              </c:tx>
              <c:numFmt formatCode="General" sourceLinked="1"/>
              <c:dLblPos val="l"/>
              <c:showLegendKey val="0"/>
              <c:showVal val="0"/>
              <c:showBubbleSize val="0"/>
              <c:showCatName val="1"/>
              <c:showSerName val="0"/>
              <c:showPercent val="0"/>
            </c:dLbl>
            <c:dLbl>
              <c:idx val="39"/>
              <c:tx>
                <c:rich>
                  <a:bodyPr vert="horz" rot="0" anchor="ctr"/>
                  <a:lstStyle/>
                  <a:p>
                    <a:pPr algn="ctr">
                      <a:defRPr/>
                    </a:pPr>
                    <a:r>
                      <a:rPr lang="en-US" cap="none" sz="700" b="0" i="0" u="none" baseline="0">
                        <a:solidFill>
                          <a:srgbClr val="000000"/>
                        </a:solidFill>
                        <a:latin typeface="Arial"/>
                        <a:ea typeface="Arial"/>
                        <a:cs typeface="Arial"/>
                      </a:rPr>
                      <a:t>InnoV 15 LFA</a:t>
                    </a:r>
                  </a:p>
                </c:rich>
              </c:tx>
              <c:numFmt formatCode="General" sourceLinked="1"/>
              <c:dLblPos val="r"/>
              <c:showLegendKey val="0"/>
              <c:showVal val="0"/>
              <c:showBubbleSize val="0"/>
              <c:showCatName val="1"/>
              <c:showSerName val="0"/>
              <c:showPercent val="0"/>
            </c:dLbl>
            <c:dLbl>
              <c:idx val="40"/>
              <c:tx>
                <c:rich>
                  <a:bodyPr vert="horz" rot="0" anchor="ctr"/>
                  <a:lstStyle/>
                  <a:p>
                    <a:pPr algn="ctr">
                      <a:defRPr/>
                    </a:pPr>
                    <a:r>
                      <a:rPr lang="en-US" cap="none" sz="700" b="0" i="0" u="none" baseline="0">
                        <a:solidFill>
                          <a:srgbClr val="000000"/>
                        </a:solidFill>
                        <a:latin typeface="Arial"/>
                        <a:ea typeface="Arial"/>
                        <a:cs typeface="Arial"/>
                      </a:rPr>
                      <a:t>YU7EF EF7015M-5</a:t>
                    </a:r>
                  </a:p>
                </c:rich>
              </c:tx>
              <c:numFmt formatCode="General" sourceLinked="1"/>
              <c:dLblPos val="l"/>
              <c:showLegendKey val="0"/>
              <c:showVal val="0"/>
              <c:showBubbleSize val="0"/>
              <c:showCatName val="1"/>
              <c:showSerName val="0"/>
              <c:showPercent val="0"/>
            </c:dLbl>
            <c:dLbl>
              <c:idx val="41"/>
              <c:tx>
                <c:rich>
                  <a:bodyPr vert="horz" rot="0" anchor="ctr"/>
                  <a:lstStyle/>
                  <a:p>
                    <a:pPr algn="ctr">
                      <a:defRPr/>
                    </a:pPr>
                    <a:r>
                      <a:rPr lang="en-US" cap="none" sz="700" b="0" i="0" u="none" baseline="0">
                        <a:solidFill>
                          <a:srgbClr val="000000"/>
                        </a:solidFill>
                        <a:latin typeface="Arial"/>
                        <a:ea typeface="Arial"/>
                        <a:cs typeface="Arial"/>
                      </a:rPr>
                      <a:t>Konni F20</a:t>
                    </a:r>
                  </a:p>
                </c:rich>
              </c:tx>
              <c:numFmt formatCode="General" sourceLinked="1"/>
              <c:dLblPos val="r"/>
              <c:showLegendKey val="0"/>
              <c:showVal val="0"/>
              <c:showBubbleSize val="0"/>
              <c:showCatName val="1"/>
              <c:showSerName val="0"/>
              <c:showPercent val="0"/>
            </c:dLbl>
            <c:dLbl>
              <c:idx val="42"/>
              <c:tx>
                <c:rich>
                  <a:bodyPr vert="horz" rot="0" anchor="ctr"/>
                  <a:lstStyle/>
                  <a:p>
                    <a:pPr algn="ctr">
                      <a:defRPr/>
                    </a:pPr>
                    <a:r>
                      <a:rPr lang="en-US" cap="none" sz="700" b="0" i="0" u="none" baseline="0">
                        <a:solidFill>
                          <a:srgbClr val="000000"/>
                        </a:solidFill>
                        <a:latin typeface="Arial"/>
                        <a:ea typeface="Arial"/>
                        <a:cs typeface="Arial"/>
                      </a:rPr>
                      <a:t>WiMo 15 (YU7EF)</a:t>
                    </a:r>
                  </a:p>
                </c:rich>
              </c:tx>
              <c:numFmt formatCode="General" sourceLinked="1"/>
              <c:dLblPos val="l"/>
              <c:showLegendKey val="0"/>
              <c:showVal val="0"/>
              <c:showBubbleSize val="0"/>
              <c:showCatName val="1"/>
              <c:showSerName val="0"/>
              <c:showPercent val="0"/>
            </c:dLbl>
            <c:dLbl>
              <c:idx val="43"/>
              <c:tx>
                <c:rich>
                  <a:bodyPr vert="horz" rot="0" anchor="ctr"/>
                  <a:lstStyle/>
                  <a:p>
                    <a:pPr algn="ctr">
                      <a:defRPr/>
                    </a:pPr>
                    <a:r>
                      <a:rPr lang="en-US" cap="none" sz="700" b="0" i="0" u="none" baseline="0">
                        <a:solidFill>
                          <a:srgbClr val="000000"/>
                        </a:solidFill>
                        <a:latin typeface="Arial"/>
                        <a:ea typeface="Arial"/>
                        <a:cs typeface="Arial"/>
                      </a:rPr>
                      <a:t>InnoV 16 LFA</a:t>
                    </a:r>
                  </a:p>
                </c:rich>
              </c:tx>
              <c:numFmt formatCode="General" sourceLinked="1"/>
              <c:dLblPos val="r"/>
              <c:showLegendKey val="0"/>
              <c:showVal val="0"/>
              <c:showBubbleSize val="0"/>
              <c:showCatName val="1"/>
              <c:showSerName val="0"/>
              <c:showPercent val="0"/>
            </c:dLbl>
            <c:dLbl>
              <c:idx val="44"/>
              <c:tx>
                <c:rich>
                  <a:bodyPr vert="horz" rot="0" anchor="ctr"/>
                  <a:lstStyle/>
                  <a:p>
                    <a:pPr algn="ctr">
                      <a:defRPr/>
                    </a:pPr>
                    <a:r>
                      <a:rPr lang="en-US" cap="none" sz="700" b="0" i="0" u="none" baseline="0">
                        <a:solidFill>
                          <a:srgbClr val="000000"/>
                        </a:solidFill>
                        <a:latin typeface="Arial"/>
                        <a:ea typeface="Arial"/>
                        <a:cs typeface="Arial"/>
                      </a:rPr>
                      <a:t>+DG7YBN GTV70-17w</a:t>
                    </a:r>
                  </a:p>
                </c:rich>
              </c:tx>
              <c:numFmt formatCode="General" sourceLinked="1"/>
              <c:dLblPos val="l"/>
              <c:showLegendKey val="0"/>
              <c:showVal val="0"/>
              <c:showBubbleSize val="0"/>
              <c:showCatName val="1"/>
              <c:showSerName val="0"/>
              <c:showPercent val="0"/>
            </c:dLbl>
            <c:dLbl>
              <c:idx val="45"/>
              <c:tx>
                <c:rich>
                  <a:bodyPr vert="horz" rot="0" anchor="ctr"/>
                  <a:lstStyle/>
                  <a:p>
                    <a:pPr algn="ctr">
                      <a:defRPr/>
                    </a:pPr>
                    <a:r>
                      <a:rPr lang="en-US" cap="none" sz="700" b="0" i="0" u="none" baseline="0">
                        <a:solidFill>
                          <a:srgbClr val="000000"/>
                        </a:solidFill>
                        <a:latin typeface="Arial"/>
                        <a:ea typeface="Arial"/>
                        <a:cs typeface="Arial"/>
                      </a:rPr>
                      <a:t>InnoV 17 LFA</a:t>
                    </a:r>
                  </a:p>
                </c:rich>
              </c:tx>
              <c:numFmt formatCode="General" sourceLinked="1"/>
              <c:dLblPos val="r"/>
              <c:showLegendKey val="0"/>
              <c:showVal val="0"/>
              <c:showBubbleSize val="0"/>
              <c:showCatName val="1"/>
              <c:showSerName val="0"/>
              <c:showPercent val="0"/>
            </c:dLbl>
            <c:dLbl>
              <c:idx val="46"/>
              <c:tx>
                <c:rich>
                  <a:bodyPr vert="horz" rot="0" anchor="ctr"/>
                  <a:lstStyle/>
                  <a:p>
                    <a:pPr algn="ctr">
                      <a:defRPr/>
                    </a:pPr>
                    <a:r>
                      <a:rPr lang="en-US" cap="none" sz="700" b="0" i="0" u="none" baseline="0">
                        <a:solidFill>
                          <a:srgbClr val="000000"/>
                        </a:solidFill>
                        <a:latin typeface="Arial"/>
                        <a:ea typeface="Arial"/>
                        <a:cs typeface="Arial"/>
                      </a:rPr>
                      <a:t>*InnoV 17 LFA</a:t>
                    </a:r>
                  </a:p>
                </c:rich>
              </c:tx>
              <c:numFmt formatCode="General" sourceLinked="1"/>
              <c:dLblPos val="l"/>
              <c:showLegendKey val="0"/>
              <c:showVal val="0"/>
              <c:showBubbleSize val="0"/>
              <c:showCatName val="1"/>
              <c:showSerName val="0"/>
              <c:showPercent val="0"/>
            </c:dLbl>
            <c:dLbl>
              <c:idx val="47"/>
              <c:tx>
                <c:rich>
                  <a:bodyPr vert="horz" rot="0" anchor="ctr"/>
                  <a:lstStyle/>
                  <a:p>
                    <a:pPr algn="ctr">
                      <a:defRPr/>
                    </a:pPr>
                    <a:r>
                      <a:rPr lang="en-US" cap="none" sz="700" b="0" i="0" u="none" baseline="0">
                        <a:solidFill>
                          <a:srgbClr val="000000"/>
                        </a:solidFill>
                        <a:latin typeface="Arial"/>
                        <a:ea typeface="Arial"/>
                        <a:cs typeface="Arial"/>
                      </a:rPr>
                      <a:t>YU7EF EF7017M-5</a:t>
                    </a:r>
                  </a:p>
                </c:rich>
              </c:tx>
              <c:numFmt formatCode="General" sourceLinked="1"/>
              <c:dLblPos val="r"/>
              <c:showLegendKey val="0"/>
              <c:showVal val="0"/>
              <c:showBubbleSize val="0"/>
              <c:showCatName val="1"/>
              <c:showSerName val="0"/>
              <c:showPercent val="0"/>
            </c:dLbl>
            <c:dLbl>
              <c:idx val="48"/>
              <c:tx>
                <c:rich>
                  <a:bodyPr vert="horz" rot="0" anchor="ctr"/>
                  <a:lstStyle/>
                  <a:p>
                    <a:pPr algn="ctr">
                      <a:defRPr/>
                    </a:pPr>
                    <a:r>
                      <a:rPr lang="en-US" cap="none" sz="700" b="0" i="0" u="none" baseline="0">
                        <a:solidFill>
                          <a:srgbClr val="000000"/>
                        </a:solidFill>
                        <a:latin typeface="Arial"/>
                        <a:ea typeface="Arial"/>
                        <a:cs typeface="Arial"/>
                      </a:rPr>
                      <a:t>*KF2YN Polly 18 CR</a:t>
                    </a:r>
                  </a:p>
                </c:rich>
              </c:tx>
              <c:numFmt formatCode="General" sourceLinked="1"/>
              <c:dLblPos val="l"/>
              <c:showLegendKey val="0"/>
              <c:showVal val="0"/>
              <c:showBubbleSize val="0"/>
              <c:showCatName val="1"/>
              <c:showSerName val="0"/>
              <c:showPercent val="0"/>
            </c:dLbl>
            <c:dLbl>
              <c:idx val="49"/>
              <c:tx>
                <c:rich>
                  <a:bodyPr vert="horz" rot="0" anchor="ctr"/>
                  <a:lstStyle/>
                  <a:p>
                    <a:pPr algn="ctr">
                      <a:defRPr/>
                    </a:pPr>
                    <a:r>
                      <a:rPr lang="en-US" cap="none" sz="700" b="0" i="0" u="none" baseline="0">
                        <a:solidFill>
                          <a:srgbClr val="000000"/>
                        </a:solidFill>
                        <a:latin typeface="Arial"/>
                        <a:ea typeface="Arial"/>
                        <a:cs typeface="Arial"/>
                      </a:rPr>
                      <a:t>RA3AQ AQ70-18f</a:t>
                    </a:r>
                  </a:p>
                </c:rich>
              </c:tx>
              <c:numFmt formatCode="General" sourceLinked="1"/>
              <c:dLblPos val="r"/>
              <c:showLegendKey val="0"/>
              <c:showVal val="0"/>
              <c:showBubbleSize val="0"/>
              <c:showCatName val="1"/>
              <c:showSerName val="0"/>
              <c:showPercent val="0"/>
            </c:dLbl>
            <c:dLbl>
              <c:idx val="50"/>
              <c:tx>
                <c:rich>
                  <a:bodyPr vert="horz" rot="0" anchor="ctr"/>
                  <a:lstStyle/>
                  <a:p>
                    <a:pPr algn="ctr">
                      <a:defRPr/>
                    </a:pPr>
                    <a:r>
                      <a:rPr lang="en-US" cap="none" sz="700" b="0" i="0" u="none" baseline="0">
                        <a:solidFill>
                          <a:srgbClr val="000000"/>
                        </a:solidFill>
                        <a:latin typeface="Arial"/>
                        <a:ea typeface="Arial"/>
                        <a:cs typeface="Arial"/>
                      </a:rPr>
                      <a:t>YU7EF EF7017XM-5</a:t>
                    </a:r>
                  </a:p>
                </c:rich>
              </c:tx>
              <c:numFmt formatCode="General" sourceLinked="1"/>
              <c:dLblPos val="l"/>
              <c:showLegendKey val="0"/>
              <c:showVal val="0"/>
              <c:showBubbleSize val="0"/>
              <c:showCatName val="1"/>
              <c:showSerName val="0"/>
              <c:showPercent val="0"/>
            </c:dLbl>
            <c:dLbl>
              <c:idx val="51"/>
              <c:tx>
                <c:rich>
                  <a:bodyPr vert="horz" rot="0" anchor="ctr"/>
                  <a:lstStyle/>
                  <a:p>
                    <a:pPr algn="ctr">
                      <a:defRPr/>
                    </a:pPr>
                    <a:r>
                      <a:rPr lang="en-US" cap="none" sz="700" b="0" i="0" u="none" baseline="0">
                        <a:solidFill>
                          <a:srgbClr val="000000"/>
                        </a:solidFill>
                        <a:latin typeface="Arial"/>
                        <a:ea typeface="Arial"/>
                        <a:cs typeface="Arial"/>
                      </a:rPr>
                      <a:t>InnoV 18 LFA</a:t>
                    </a:r>
                  </a:p>
                </c:rich>
              </c:tx>
              <c:numFmt formatCode="General" sourceLinked="1"/>
              <c:dLblPos val="r"/>
              <c:showLegendKey val="0"/>
              <c:showVal val="0"/>
              <c:showBubbleSize val="0"/>
              <c:showCatName val="1"/>
              <c:showSerName val="0"/>
              <c:showPercent val="0"/>
            </c:dLbl>
            <c:dLbl>
              <c:idx val="52"/>
              <c:tx>
                <c:rich>
                  <a:bodyPr vert="horz" rot="0" anchor="ctr"/>
                  <a:lstStyle/>
                  <a:p>
                    <a:pPr algn="ctr">
                      <a:defRPr/>
                    </a:pPr>
                    <a:r>
                      <a:rPr lang="en-US" cap="none" sz="700" b="0" i="0" u="none" baseline="0">
                        <a:solidFill>
                          <a:srgbClr val="000000"/>
                        </a:solidFill>
                        <a:latin typeface="Arial"/>
                        <a:ea typeface="Arial"/>
                        <a:cs typeface="Arial"/>
                      </a:rPr>
                      <a:t>+DG7YBN GTV70-19</a:t>
                    </a:r>
                  </a:p>
                </c:rich>
              </c:tx>
              <c:numFmt formatCode="General" sourceLinked="1"/>
              <c:dLblPos val="l"/>
              <c:showLegendKey val="0"/>
              <c:showVal val="0"/>
              <c:showBubbleSize val="0"/>
              <c:showCatName val="1"/>
              <c:showSerName val="0"/>
              <c:showPercent val="0"/>
            </c:dLbl>
            <c:dLbl>
              <c:idx val="53"/>
              <c:tx>
                <c:rich>
                  <a:bodyPr vert="horz" rot="0" anchor="ctr"/>
                  <a:lstStyle/>
                  <a:p>
                    <a:pPr algn="ctr">
                      <a:defRPr/>
                    </a:pPr>
                    <a:r>
                      <a:rPr lang="en-US" cap="none" sz="700" b="0" i="0" u="none" baseline="0">
                        <a:solidFill>
                          <a:srgbClr val="000000"/>
                        </a:solidFill>
                        <a:latin typeface="Arial"/>
                        <a:ea typeface="Arial"/>
                        <a:cs typeface="Arial"/>
                      </a:rPr>
                      <a:t>+Konni F20 Mod YBN</a:t>
                    </a:r>
                  </a:p>
                </c:rich>
              </c:tx>
              <c:numFmt formatCode="General" sourceLinked="1"/>
              <c:dLblPos val="r"/>
              <c:showLegendKey val="0"/>
              <c:showVal val="0"/>
              <c:showBubbleSize val="0"/>
              <c:showCatName val="1"/>
              <c:showSerName val="0"/>
              <c:showPercent val="0"/>
            </c:dLbl>
            <c:dLbl>
              <c:idx val="54"/>
              <c:tx>
                <c:rich>
                  <a:bodyPr vert="horz" rot="0" anchor="ctr"/>
                  <a:lstStyle/>
                  <a:p>
                    <a:pPr algn="ctr">
                      <a:defRPr/>
                    </a:pPr>
                    <a:r>
                      <a:rPr lang="en-US" cap="none" sz="700" b="0" i="0" u="none" baseline="0">
                        <a:solidFill>
                          <a:srgbClr val="000000"/>
                        </a:solidFill>
                        <a:latin typeface="Arial"/>
                        <a:ea typeface="Arial"/>
                        <a:cs typeface="Arial"/>
                      </a:rPr>
                      <a:t>YU7EF EF7018M-5</a:t>
                    </a:r>
                  </a:p>
                </c:rich>
              </c:tx>
              <c:numFmt formatCode="General" sourceLinked="1"/>
              <c:dLblPos val="l"/>
              <c:showLegendKey val="0"/>
              <c:showVal val="0"/>
              <c:showBubbleSize val="0"/>
              <c:showCatName val="1"/>
              <c:showSerName val="0"/>
              <c:showPercent val="0"/>
            </c:dLbl>
            <c:dLbl>
              <c:idx val="55"/>
              <c:tx>
                <c:rich>
                  <a:bodyPr vert="horz" rot="0" anchor="ctr"/>
                  <a:lstStyle/>
                  <a:p>
                    <a:pPr algn="ctr">
                      <a:defRPr/>
                    </a:pPr>
                    <a:r>
                      <a:rPr lang="en-US" cap="none" sz="700" b="0" i="0" u="none" baseline="0">
                        <a:solidFill>
                          <a:srgbClr val="000000"/>
                        </a:solidFill>
                        <a:latin typeface="Arial"/>
                        <a:ea typeface="Arial"/>
                        <a:cs typeface="Arial"/>
                      </a:rPr>
                      <a:t>K1FO 22</a:t>
                    </a:r>
                  </a:p>
                </c:rich>
              </c:tx>
              <c:numFmt formatCode="General" sourceLinked="1"/>
              <c:dLblPos val="r"/>
              <c:showLegendKey val="0"/>
              <c:showVal val="0"/>
              <c:showBubbleSize val="0"/>
              <c:showCatName val="1"/>
              <c:showSerName val="0"/>
              <c:showPercent val="0"/>
            </c:dLbl>
            <c:dLbl>
              <c:idx val="56"/>
              <c:tx>
                <c:rich>
                  <a:bodyPr vert="horz" rot="0" anchor="ctr"/>
                  <a:lstStyle/>
                  <a:p>
                    <a:pPr algn="ctr">
                      <a:defRPr/>
                    </a:pPr>
                    <a:r>
                      <a:rPr lang="en-US" cap="none" sz="700" b="0" i="0" u="none" baseline="0">
                        <a:solidFill>
                          <a:srgbClr val="000000"/>
                        </a:solidFill>
                        <a:latin typeface="Arial"/>
                        <a:ea typeface="Arial"/>
                        <a:cs typeface="Arial"/>
                      </a:rPr>
                      <a:t>*InnoV 18 LFA 2019</a:t>
                    </a:r>
                  </a:p>
                </c:rich>
              </c:tx>
              <c:numFmt formatCode="General" sourceLinked="1"/>
              <c:dLblPos val="r"/>
              <c:showLegendKey val="0"/>
              <c:showVal val="0"/>
              <c:showBubbleSize val="0"/>
              <c:showCatName val="1"/>
              <c:showSerName val="0"/>
              <c:showPercent val="0"/>
            </c:dLbl>
            <c:dLbl>
              <c:idx val="57"/>
              <c:tx>
                <c:rich>
                  <a:bodyPr vert="horz" rot="0" anchor="ctr"/>
                  <a:lstStyle/>
                  <a:p>
                    <a:pPr algn="ctr">
                      <a:defRPr/>
                    </a:pPr>
                    <a:r>
                      <a:rPr lang="en-US" cap="none" sz="700" b="0" i="0" u="none" baseline="0">
                        <a:solidFill>
                          <a:srgbClr val="000000"/>
                        </a:solidFill>
                        <a:latin typeface="Arial"/>
                        <a:ea typeface="Arial"/>
                        <a:cs typeface="Arial"/>
                      </a:rPr>
                      <a:t>EAntenna 432LFA18</a:t>
                    </a:r>
                  </a:p>
                </c:rich>
              </c:tx>
              <c:numFmt formatCode="General" sourceLinked="1"/>
              <c:dLblPos val="l"/>
              <c:showLegendKey val="0"/>
              <c:showVal val="0"/>
              <c:showBubbleSize val="0"/>
              <c:showCatName val="1"/>
              <c:showSerName val="0"/>
              <c:showPercent val="0"/>
            </c:dLbl>
            <c:dLbl>
              <c:idx val="58"/>
              <c:tx>
                <c:rich>
                  <a:bodyPr vert="horz" rot="0" anchor="ctr"/>
                  <a:lstStyle/>
                  <a:p>
                    <a:pPr algn="ctr">
                      <a:defRPr/>
                    </a:pPr>
                    <a:r>
                      <a:rPr lang="en-US" cap="none" sz="700" b="0" i="0" u="none" baseline="0">
                        <a:solidFill>
                          <a:srgbClr val="000000"/>
                        </a:solidFill>
                        <a:latin typeface="Arial"/>
                        <a:ea typeface="Arial"/>
                        <a:cs typeface="Arial"/>
                      </a:rPr>
                      <a:t>YU7EF EF7019B-5</a:t>
                    </a:r>
                  </a:p>
                </c:rich>
              </c:tx>
              <c:numFmt formatCode="General" sourceLinked="1"/>
              <c:dLblPos val="r"/>
              <c:showLegendKey val="0"/>
              <c:showVal val="0"/>
              <c:showBubbleSize val="0"/>
              <c:showCatName val="1"/>
              <c:showSerName val="0"/>
              <c:showPercent val="0"/>
            </c:dLbl>
            <c:dLbl>
              <c:idx val="59"/>
              <c:tx>
                <c:rich>
                  <a:bodyPr vert="horz" rot="0" anchor="ctr"/>
                  <a:lstStyle/>
                  <a:p>
                    <a:pPr algn="ctr">
                      <a:defRPr/>
                    </a:pPr>
                    <a:r>
                      <a:rPr lang="en-US" cap="none" sz="700" b="0" i="0" u="none" baseline="0">
                        <a:solidFill>
                          <a:srgbClr val="000000"/>
                        </a:solidFill>
                        <a:latin typeface="Arial"/>
                        <a:ea typeface="Arial"/>
                        <a:cs typeface="Arial"/>
                      </a:rPr>
                      <a:t>KF2YN Polly 20 CR</a:t>
                    </a:r>
                  </a:p>
                </c:rich>
              </c:tx>
              <c:numFmt formatCode="General" sourceLinked="1"/>
              <c:dLblPos val="l"/>
              <c:showLegendKey val="0"/>
              <c:showVal val="0"/>
              <c:showBubbleSize val="0"/>
              <c:showCatName val="1"/>
              <c:showSerName val="0"/>
              <c:showPercent val="0"/>
            </c:dLbl>
            <c:dLbl>
              <c:idx val="60"/>
              <c:tx>
                <c:rich>
                  <a:bodyPr vert="horz" rot="0" anchor="ctr"/>
                  <a:lstStyle/>
                  <a:p>
                    <a:pPr algn="ctr">
                      <a:defRPr/>
                    </a:pPr>
                    <a:r>
                      <a:rPr lang="en-US" cap="none" sz="700" b="0" i="0" u="none" baseline="0">
                        <a:solidFill>
                          <a:srgbClr val="000000"/>
                        </a:solidFill>
                        <a:latin typeface="Arial"/>
                        <a:ea typeface="Arial"/>
                        <a:cs typeface="Arial"/>
                      </a:rPr>
                      <a:t>InnoV 19 LFA</a:t>
                    </a:r>
                  </a:p>
                </c:rich>
              </c:tx>
              <c:numFmt formatCode="General" sourceLinked="1"/>
              <c:dLblPos val="r"/>
              <c:showLegendKey val="0"/>
              <c:showVal val="0"/>
              <c:showBubbleSize val="0"/>
              <c:showCatName val="1"/>
              <c:showSerName val="0"/>
              <c:showPercent val="0"/>
            </c:dLbl>
            <c:dLbl>
              <c:idx val="61"/>
              <c:tx>
                <c:rich>
                  <a:bodyPr vert="horz" rot="0" anchor="ctr"/>
                  <a:lstStyle/>
                  <a:p>
                    <a:pPr algn="ctr">
                      <a:defRPr/>
                    </a:pPr>
                    <a:r>
                      <a:rPr lang="en-US" cap="none" sz="700" b="0" i="0" u="none" baseline="0">
                        <a:solidFill>
                          <a:srgbClr val="000000"/>
                        </a:solidFill>
                        <a:latin typeface="Arial"/>
                        <a:ea typeface="Arial"/>
                        <a:cs typeface="Arial"/>
                      </a:rPr>
                      <a:t>InnoV 19 LFA 2019</a:t>
                    </a:r>
                  </a:p>
                </c:rich>
              </c:tx>
              <c:numFmt formatCode="General" sourceLinked="1"/>
              <c:dLblPos val="l"/>
              <c:showLegendKey val="0"/>
              <c:showVal val="0"/>
              <c:showBubbleSize val="0"/>
              <c:showCatName val="1"/>
              <c:showSerName val="0"/>
              <c:showPercent val="0"/>
            </c:dLbl>
            <c:dLbl>
              <c:idx val="62"/>
              <c:tx>
                <c:rich>
                  <a:bodyPr vert="horz" rot="0" anchor="ctr"/>
                  <a:lstStyle/>
                  <a:p>
                    <a:pPr algn="ctr">
                      <a:defRPr/>
                    </a:pPr>
                    <a:r>
                      <a:rPr lang="en-US" cap="none" sz="700" b="0" i="0" u="none" baseline="0">
                        <a:solidFill>
                          <a:srgbClr val="000000"/>
                        </a:solidFill>
                        <a:latin typeface="Arial"/>
                        <a:ea typeface="Arial"/>
                        <a:cs typeface="Arial"/>
                      </a:rPr>
                      <a:t>Tonna 21 DX</a:t>
                    </a:r>
                  </a:p>
                </c:rich>
              </c:tx>
              <c:numFmt formatCode="General" sourceLinked="1"/>
              <c:dLblPos val="r"/>
              <c:showLegendKey val="0"/>
              <c:showVal val="0"/>
              <c:showBubbleSize val="0"/>
              <c:showCatName val="1"/>
              <c:showSerName val="0"/>
              <c:showPercent val="0"/>
            </c:dLbl>
            <c:dLbl>
              <c:idx val="63"/>
              <c:tx>
                <c:rich>
                  <a:bodyPr vert="horz" rot="0" anchor="ctr"/>
                  <a:lstStyle/>
                  <a:p>
                    <a:pPr algn="ctr">
                      <a:defRPr/>
                    </a:pPr>
                    <a:r>
                      <a:rPr lang="en-US" cap="none" sz="700" b="0" i="0" u="none" baseline="0">
                        <a:solidFill>
                          <a:srgbClr val="000000"/>
                        </a:solidFill>
                        <a:latin typeface="Arial"/>
                        <a:ea typeface="Arial"/>
                        <a:cs typeface="Arial"/>
                      </a:rPr>
                      <a:t>KF2YN Boxkite 22</a:t>
                    </a:r>
                  </a:p>
                </c:rich>
              </c:tx>
              <c:numFmt formatCode="General" sourceLinked="1"/>
              <c:dLblPos val="l"/>
              <c:showLegendKey val="0"/>
              <c:showVal val="0"/>
              <c:showBubbleSize val="0"/>
              <c:showCatName val="1"/>
              <c:showSerName val="0"/>
              <c:showPercent val="0"/>
            </c:dLbl>
            <c:dLbl>
              <c:idx val="64"/>
              <c:tx>
                <c:rich>
                  <a:bodyPr vert="horz" rot="0" anchor="ctr"/>
                  <a:lstStyle/>
                  <a:p>
                    <a:pPr algn="ctr">
                      <a:defRPr/>
                    </a:pPr>
                    <a:r>
                      <a:rPr lang="en-US" cap="none" sz="700" b="0" i="0" u="none" baseline="0">
                        <a:solidFill>
                          <a:srgbClr val="000000"/>
                        </a:solidFill>
                        <a:latin typeface="Arial"/>
                        <a:ea typeface="Arial"/>
                        <a:cs typeface="Arial"/>
                      </a:rPr>
                      <a:t>InnoV 20 LFA</a:t>
                    </a:r>
                  </a:p>
                </c:rich>
              </c:tx>
              <c:numFmt formatCode="General" sourceLinked="1"/>
              <c:dLblPos val="r"/>
              <c:showLegendKey val="0"/>
              <c:showVal val="0"/>
              <c:showBubbleSize val="0"/>
              <c:showCatName val="1"/>
              <c:showSerName val="0"/>
              <c:showPercent val="0"/>
            </c:dLbl>
            <c:dLbl>
              <c:idx val="65"/>
              <c:tx>
                <c:rich>
                  <a:bodyPr vert="horz" rot="0" anchor="ctr"/>
                  <a:lstStyle/>
                  <a:p>
                    <a:pPr algn="ctr">
                      <a:defRPr/>
                    </a:pPr>
                    <a:r>
                      <a:rPr lang="en-US" cap="none" sz="700" b="0" i="0" u="none" baseline="0">
                        <a:solidFill>
                          <a:srgbClr val="000000"/>
                        </a:solidFill>
                        <a:latin typeface="Arial"/>
                        <a:ea typeface="Arial"/>
                        <a:cs typeface="Arial"/>
                      </a:rPr>
                      <a:t>InnoV 20 LFA 2019</a:t>
                    </a:r>
                  </a:p>
                </c:rich>
              </c:tx>
              <c:numFmt formatCode="General" sourceLinked="1"/>
              <c:dLblPos val="l"/>
              <c:showLegendKey val="0"/>
              <c:showVal val="0"/>
              <c:showBubbleSize val="0"/>
              <c:showCatName val="1"/>
              <c:showSerName val="0"/>
              <c:showPercent val="0"/>
            </c:dLbl>
            <c:dLbl>
              <c:idx val="66"/>
              <c:tx>
                <c:rich>
                  <a:bodyPr vert="horz" rot="0" anchor="ctr"/>
                  <a:lstStyle/>
                  <a:p>
                    <a:pPr algn="ctr">
                      <a:defRPr/>
                    </a:pPr>
                    <a:r>
                      <a:rPr lang="en-US" cap="none" sz="700" b="0" i="0" u="none" baseline="0">
                        <a:solidFill>
                          <a:srgbClr val="000000"/>
                        </a:solidFill>
                        <a:latin typeface="Arial"/>
                        <a:ea typeface="Arial"/>
                        <a:cs typeface="Arial"/>
                      </a:rPr>
                      <a:t>+YU7XL QY721104D14</a:t>
                    </a:r>
                  </a:p>
                </c:rich>
              </c:tx>
              <c:numFmt formatCode="General" sourceLinked="1"/>
              <c:dLblPos val="r"/>
              <c:showLegendKey val="0"/>
              <c:showVal val="0"/>
              <c:showBubbleSize val="0"/>
              <c:showCatName val="1"/>
              <c:showSerName val="0"/>
              <c:showPercent val="0"/>
            </c:dLbl>
            <c:dLbl>
              <c:idx val="67"/>
              <c:tx>
                <c:rich>
                  <a:bodyPr vert="horz" rot="0" anchor="ctr"/>
                  <a:lstStyle/>
                  <a:p>
                    <a:pPr algn="ctr">
                      <a:defRPr/>
                    </a:pPr>
                    <a:r>
                      <a:rPr lang="en-US" cap="none" sz="700" b="0" i="0" u="none" baseline="0">
                        <a:solidFill>
                          <a:srgbClr val="000000"/>
                        </a:solidFill>
                        <a:latin typeface="Arial"/>
                        <a:ea typeface="Arial"/>
                        <a:cs typeface="Arial"/>
                      </a:rPr>
                      <a:t>RA3AQ AQ70-21f</a:t>
                    </a:r>
                  </a:p>
                </c:rich>
              </c:tx>
              <c:numFmt formatCode="General" sourceLinked="1"/>
              <c:dLblPos val="r"/>
              <c:showLegendKey val="0"/>
              <c:showVal val="0"/>
              <c:showBubbleSize val="0"/>
              <c:showCatName val="1"/>
              <c:showSerName val="0"/>
              <c:showPercent val="0"/>
            </c:dLbl>
            <c:dLbl>
              <c:idx val="68"/>
              <c:tx>
                <c:rich>
                  <a:bodyPr vert="horz" rot="0" anchor="ctr"/>
                  <a:lstStyle/>
                  <a:p>
                    <a:pPr algn="ctr">
                      <a:defRPr/>
                    </a:pPr>
                    <a:r>
                      <a:rPr lang="en-US" cap="none" sz="700" b="0" i="0" u="none" baseline="0">
                        <a:solidFill>
                          <a:srgbClr val="000000"/>
                        </a:solidFill>
                        <a:latin typeface="Arial"/>
                        <a:ea typeface="Arial"/>
                        <a:cs typeface="Arial"/>
                      </a:rPr>
                      <a:t>BVO70-7.2 WL modified</a:t>
                    </a:r>
                  </a:p>
                </c:rich>
              </c:tx>
              <c:numFmt formatCode="General" sourceLinked="1"/>
              <c:dLblPos val="l"/>
              <c:showLegendKey val="0"/>
              <c:showVal val="0"/>
              <c:showBubbleSize val="0"/>
              <c:showCatName val="1"/>
              <c:showSerName val="0"/>
              <c:showPercent val="0"/>
            </c:dLbl>
            <c:dLbl>
              <c:idx val="69"/>
              <c:tx>
                <c:rich>
                  <a:bodyPr vert="horz" rot="0" anchor="ctr"/>
                  <a:lstStyle/>
                  <a:p>
                    <a:pPr algn="ctr">
                      <a:defRPr/>
                    </a:pPr>
                    <a:r>
                      <a:rPr lang="en-US" cap="none" sz="700" b="0" i="0" u="none" baseline="0">
                        <a:solidFill>
                          <a:srgbClr val="000000"/>
                        </a:solidFill>
                        <a:latin typeface="Arial"/>
                        <a:ea typeface="Arial"/>
                        <a:cs typeface="Arial"/>
                      </a:rPr>
                      <a:t>Directive DSEFO432-25</a:t>
                    </a:r>
                  </a:p>
                </c:rich>
              </c:tx>
              <c:numFmt formatCode="General" sourceLinked="1"/>
              <c:dLblPos val="r"/>
              <c:showLegendKey val="0"/>
              <c:showVal val="0"/>
              <c:showBubbleSize val="0"/>
              <c:showCatName val="1"/>
              <c:showSerName val="0"/>
              <c:showPercent val="0"/>
            </c:dLbl>
            <c:dLbl>
              <c:idx val="70"/>
              <c:tx>
                <c:rich>
                  <a:bodyPr vert="horz" rot="0" anchor="ctr"/>
                  <a:lstStyle/>
                  <a:p>
                    <a:pPr algn="ctr">
                      <a:defRPr/>
                    </a:pPr>
                    <a:r>
                      <a:rPr lang="en-US" cap="none" sz="700" b="0" i="0" u="none" baseline="0">
                        <a:solidFill>
                          <a:srgbClr val="000000"/>
                        </a:solidFill>
                        <a:latin typeface="Arial"/>
                        <a:ea typeface="Arial"/>
                        <a:cs typeface="Arial"/>
                      </a:rPr>
                      <a:t>*Directive DSEFO432-25 </a:t>
                    </a:r>
                  </a:p>
                </c:rich>
              </c:tx>
              <c:numFmt formatCode="General" sourceLinked="1"/>
              <c:dLblPos val="l"/>
              <c:showLegendKey val="0"/>
              <c:showVal val="0"/>
              <c:showBubbleSize val="0"/>
              <c:showCatName val="1"/>
              <c:showSerName val="0"/>
              <c:showPercent val="0"/>
            </c:dLbl>
            <c:dLbl>
              <c:idx val="71"/>
              <c:tx>
                <c:rich>
                  <a:bodyPr vert="horz" rot="0" anchor="ctr"/>
                  <a:lstStyle/>
                  <a:p>
                    <a:pPr algn="ctr">
                      <a:defRPr/>
                    </a:pPr>
                    <a:r>
                      <a:rPr lang="en-US" cap="none" sz="700" b="0" i="0" u="none" baseline="0">
                        <a:solidFill>
                          <a:srgbClr val="000000"/>
                        </a:solidFill>
                        <a:latin typeface="Arial"/>
                        <a:ea typeface="Arial"/>
                        <a:cs typeface="Arial"/>
                      </a:rPr>
                      <a:t>Directive DSEFO432-25XPOL H</a:t>
                    </a:r>
                  </a:p>
                </c:rich>
              </c:tx>
              <c:numFmt formatCode="General" sourceLinked="1"/>
              <c:dLblPos val="r"/>
              <c:showLegendKey val="0"/>
              <c:showVal val="0"/>
              <c:showBubbleSize val="0"/>
              <c:showCatName val="1"/>
              <c:showSerName val="0"/>
              <c:showPercent val="0"/>
            </c:dLbl>
            <c:dLbl>
              <c:idx val="72"/>
              <c:tx>
                <c:rich>
                  <a:bodyPr vert="horz" rot="0" anchor="ctr"/>
                  <a:lstStyle/>
                  <a:p>
                    <a:pPr algn="ctr">
                      <a:defRPr/>
                    </a:pPr>
                    <a:r>
                      <a:rPr lang="en-US" cap="none" sz="700" b="0" i="0" u="none" baseline="0">
                        <a:solidFill>
                          <a:srgbClr val="000000"/>
                        </a:solidFill>
                        <a:latin typeface="Arial"/>
                        <a:ea typeface="Arial"/>
                        <a:cs typeface="Arial"/>
                      </a:rPr>
                      <a:t>Directive DSEFO432-25XPOL V</a:t>
                    </a:r>
                  </a:p>
                </c:rich>
              </c:tx>
              <c:numFmt formatCode="General" sourceLinked="1"/>
              <c:dLblPos val="l"/>
              <c:showLegendKey val="0"/>
              <c:showVal val="0"/>
              <c:showBubbleSize val="0"/>
              <c:showCatName val="1"/>
              <c:showSerName val="0"/>
              <c:showPercent val="0"/>
            </c:dLbl>
            <c:dLbl>
              <c:idx val="73"/>
              <c:tx>
                <c:rich>
                  <a:bodyPr vert="horz" rot="0" anchor="ctr"/>
                  <a:lstStyle/>
                  <a:p>
                    <a:pPr algn="ctr">
                      <a:defRPr/>
                    </a:pPr>
                    <a:r>
                      <a:rPr lang="en-US" cap="none" sz="700" b="0" i="0" u="none" baseline="0">
                        <a:solidFill>
                          <a:srgbClr val="000000"/>
                        </a:solidFill>
                        <a:latin typeface="Arial"/>
                        <a:ea typeface="Arial"/>
                        <a:cs typeface="Arial"/>
                      </a:rPr>
                      <a:t>InnoV 22 LFA 2019-2</a:t>
                    </a:r>
                  </a:p>
                </c:rich>
              </c:tx>
              <c:numFmt formatCode="General" sourceLinked="1"/>
              <c:dLblPos val="r"/>
              <c:showLegendKey val="0"/>
              <c:showVal val="0"/>
              <c:showBubbleSize val="0"/>
              <c:showCatName val="1"/>
              <c:showSerName val="0"/>
              <c:showPercent val="0"/>
            </c:dLbl>
            <c:dLbl>
              <c:idx val="74"/>
              <c:tx>
                <c:rich>
                  <a:bodyPr vert="horz" rot="0" anchor="ctr"/>
                  <a:lstStyle/>
                  <a:p>
                    <a:pPr algn="ctr">
                      <a:defRPr/>
                    </a:pPr>
                    <a:r>
                      <a:rPr lang="en-US" cap="none" sz="700" b="0" i="0" u="none" baseline="0">
                        <a:solidFill>
                          <a:srgbClr val="000000"/>
                        </a:solidFill>
                        <a:latin typeface="Arial"/>
                        <a:ea typeface="Arial"/>
                        <a:cs typeface="Arial"/>
                      </a:rPr>
                      <a:t>InnoV 21 LFA 2019</a:t>
                    </a:r>
                  </a:p>
                </c:rich>
              </c:tx>
              <c:numFmt formatCode="General" sourceLinked="1"/>
              <c:dLblPos val="l"/>
              <c:showLegendKey val="0"/>
              <c:showVal val="0"/>
              <c:showBubbleSize val="0"/>
              <c:showCatName val="1"/>
              <c:showSerName val="0"/>
              <c:showPercent val="0"/>
            </c:dLbl>
            <c:dLbl>
              <c:idx val="75"/>
              <c:tx>
                <c:rich>
                  <a:bodyPr vert="horz" rot="0" anchor="ctr"/>
                  <a:lstStyle/>
                  <a:p>
                    <a:pPr algn="ctr">
                      <a:defRPr/>
                    </a:pPr>
                    <a:r>
                      <a:rPr lang="en-US" cap="none" sz="700" b="0" i="0" u="none" baseline="0">
                        <a:solidFill>
                          <a:srgbClr val="000000"/>
                        </a:solidFill>
                        <a:latin typeface="Arial"/>
                        <a:ea typeface="Arial"/>
                        <a:cs typeface="Arial"/>
                      </a:rPr>
                      <a:t>+DG7YBN GTV70-23</a:t>
                    </a:r>
                  </a:p>
                </c:rich>
              </c:tx>
              <c:numFmt formatCode="General" sourceLinked="1"/>
              <c:dLblPos val="r"/>
              <c:showLegendKey val="0"/>
              <c:showVal val="0"/>
              <c:showBubbleSize val="0"/>
              <c:showCatName val="1"/>
              <c:showSerName val="0"/>
              <c:showPercent val="0"/>
            </c:dLbl>
            <c:dLbl>
              <c:idx val="76"/>
              <c:tx>
                <c:rich>
                  <a:bodyPr vert="horz" rot="0" anchor="ctr"/>
                  <a:lstStyle/>
                  <a:p>
                    <a:pPr algn="ctr">
                      <a:defRPr/>
                    </a:pPr>
                    <a:r>
                      <a:rPr lang="en-US" cap="none" sz="700" b="0" i="0" u="none" baseline="0">
                        <a:solidFill>
                          <a:srgbClr val="000000"/>
                        </a:solidFill>
                        <a:latin typeface="Arial"/>
                        <a:ea typeface="Arial"/>
                        <a:cs typeface="Arial"/>
                      </a:rPr>
                      <a:t>YU7EF EF7021B-5</a:t>
                    </a:r>
                  </a:p>
                </c:rich>
              </c:tx>
              <c:numFmt formatCode="General" sourceLinked="1"/>
              <c:dLblPos val="l"/>
              <c:showLegendKey val="0"/>
              <c:showVal val="0"/>
              <c:showBubbleSize val="0"/>
              <c:showCatName val="1"/>
              <c:showSerName val="0"/>
              <c:showPercent val="0"/>
            </c:dLbl>
            <c:dLbl>
              <c:idx val="77"/>
              <c:tx>
                <c:rich>
                  <a:bodyPr vert="horz" rot="0" anchor="ctr"/>
                  <a:lstStyle/>
                  <a:p>
                    <a:pPr algn="ctr">
                      <a:defRPr/>
                    </a:pPr>
                    <a:r>
                      <a:rPr lang="en-US" cap="none" sz="700" b="0" i="0" u="none" baseline="0">
                        <a:solidFill>
                          <a:srgbClr val="000000"/>
                        </a:solidFill>
                        <a:latin typeface="Arial"/>
                        <a:ea typeface="Arial"/>
                        <a:cs typeface="Arial"/>
                      </a:rPr>
                      <a:t>I0JXX 25JXX70</a:t>
                    </a:r>
                  </a:p>
                </c:rich>
              </c:tx>
              <c:numFmt formatCode="General" sourceLinked="1"/>
              <c:dLblPos val="r"/>
              <c:showLegendKey val="0"/>
              <c:showVal val="0"/>
              <c:showBubbleSize val="0"/>
              <c:showCatName val="1"/>
              <c:showSerName val="0"/>
              <c:showPercent val="0"/>
            </c:dLbl>
            <c:dLbl>
              <c:idx val="78"/>
              <c:tx>
                <c:rich>
                  <a:bodyPr vert="horz" rot="0" anchor="ctr"/>
                  <a:lstStyle/>
                  <a:p>
                    <a:pPr algn="ctr">
                      <a:defRPr/>
                    </a:pPr>
                    <a:r>
                      <a:rPr lang="en-US" cap="none" sz="700" b="0" i="0" u="none" baseline="0">
                        <a:solidFill>
                          <a:srgbClr val="000000"/>
                        </a:solidFill>
                        <a:latin typeface="Arial"/>
                        <a:ea typeface="Arial"/>
                        <a:cs typeface="Arial"/>
                      </a:rPr>
                      <a:t>InnoV 22 LFA 2019</a:t>
                    </a:r>
                  </a:p>
                </c:rich>
              </c:tx>
              <c:numFmt formatCode="General" sourceLinked="1"/>
              <c:dLblPos val="l"/>
              <c:showLegendKey val="0"/>
              <c:showVal val="0"/>
              <c:showBubbleSize val="0"/>
              <c:showCatName val="1"/>
              <c:showSerName val="0"/>
              <c:showPercent val="0"/>
            </c:dLbl>
            <c:dLbl>
              <c:idx val="79"/>
              <c:tx>
                <c:rich>
                  <a:bodyPr vert="horz" rot="0" anchor="ctr"/>
                  <a:lstStyle/>
                  <a:p>
                    <a:pPr algn="ctr">
                      <a:defRPr/>
                    </a:pPr>
                    <a:r>
                      <a:rPr lang="en-US" cap="none" sz="700" b="0" i="0" u="none" baseline="0">
                        <a:solidFill>
                          <a:srgbClr val="000000"/>
                        </a:solidFill>
                        <a:latin typeface="Arial"/>
                        <a:ea typeface="Arial"/>
                        <a:cs typeface="Arial"/>
                      </a:rPr>
                      <a:t>KF2YN Polly 24 CR</a:t>
                    </a:r>
                  </a:p>
                </c:rich>
              </c:tx>
              <c:numFmt formatCode="General" sourceLinked="1"/>
              <c:dLblPos val="r"/>
              <c:showLegendKey val="0"/>
              <c:showVal val="0"/>
              <c:showBubbleSize val="0"/>
              <c:showCatName val="1"/>
              <c:showSerName val="0"/>
              <c:showPercent val="0"/>
            </c:dLbl>
            <c:dLbl>
              <c:idx val="80"/>
              <c:tx>
                <c:rich>
                  <a:bodyPr vert="horz" rot="0" anchor="ctr"/>
                  <a:lstStyle/>
                  <a:p>
                    <a:pPr algn="ctr">
                      <a:defRPr/>
                    </a:pPr>
                    <a:r>
                      <a:rPr lang="en-US" cap="none" sz="700" b="0" i="0" u="none" baseline="0">
                        <a:solidFill>
                          <a:srgbClr val="000000"/>
                        </a:solidFill>
                        <a:latin typeface="Arial"/>
                        <a:ea typeface="Arial"/>
                        <a:cs typeface="Arial"/>
                      </a:rPr>
                      <a:t>*Antennas-Amplifiers PA432-23-6A</a:t>
                    </a:r>
                  </a:p>
                </c:rich>
              </c:tx>
              <c:numFmt formatCode="General" sourceLinked="1"/>
              <c:dLblPos val="l"/>
              <c:showLegendKey val="0"/>
              <c:showVal val="0"/>
              <c:showBubbleSize val="0"/>
              <c:showCatName val="1"/>
              <c:showSerName val="0"/>
              <c:showPercent val="0"/>
            </c:dLbl>
            <c:dLbl>
              <c:idx val="81"/>
              <c:tx>
                <c:rich>
                  <a:bodyPr vert="horz" rot="0" anchor="ctr"/>
                  <a:lstStyle/>
                  <a:p>
                    <a:pPr algn="ctr">
                      <a:defRPr/>
                    </a:pPr>
                    <a:r>
                      <a:rPr lang="en-US" cap="none" sz="700" b="0" i="0" u="none" baseline="0">
                        <a:solidFill>
                          <a:srgbClr val="000000"/>
                        </a:solidFill>
                        <a:latin typeface="Arial"/>
                        <a:ea typeface="Arial"/>
                        <a:cs typeface="Arial"/>
                      </a:rPr>
                      <a:t>+YU7XL QY724104D17</a:t>
                    </a:r>
                  </a:p>
                </c:rich>
              </c:tx>
              <c:numFmt formatCode="General" sourceLinked="1"/>
              <c:dLblPos val="r"/>
              <c:showLegendKey val="0"/>
              <c:showVal val="0"/>
              <c:showBubbleSize val="0"/>
              <c:showCatName val="1"/>
              <c:showSerName val="0"/>
              <c:showPercent val="0"/>
            </c:dLbl>
            <c:dLbl>
              <c:idx val="82"/>
              <c:tx>
                <c:rich>
                  <a:bodyPr vert="horz" rot="0" anchor="ctr"/>
                  <a:lstStyle/>
                  <a:p>
                    <a:pPr algn="ctr">
                      <a:defRPr/>
                    </a:pPr>
                    <a:r>
                      <a:rPr lang="en-US" cap="none" sz="700" b="0" i="0" u="none" baseline="0">
                        <a:solidFill>
                          <a:srgbClr val="000000"/>
                        </a:solidFill>
                        <a:latin typeface="Arial"/>
                        <a:ea typeface="Arial"/>
                        <a:cs typeface="Arial"/>
                      </a:rPr>
                      <a:t>+DG7YBN GTV70-25</a:t>
                    </a:r>
                  </a:p>
                </c:rich>
              </c:tx>
              <c:numFmt formatCode="General" sourceLinked="1"/>
              <c:dLblPos val="l"/>
              <c:showLegendKey val="0"/>
              <c:showVal val="0"/>
              <c:showBubbleSize val="0"/>
              <c:showCatName val="1"/>
              <c:showSerName val="0"/>
              <c:showPercent val="0"/>
            </c:dLbl>
            <c:dLbl>
              <c:idx val="83"/>
              <c:tx>
                <c:rich>
                  <a:bodyPr vert="horz" rot="0" anchor="ctr"/>
                  <a:lstStyle/>
                  <a:p>
                    <a:pPr algn="ctr">
                      <a:defRPr/>
                    </a:pPr>
                    <a:r>
                      <a:rPr lang="en-US" cap="none" sz="700" b="0" i="0" u="none" baseline="0">
                        <a:solidFill>
                          <a:srgbClr val="000000"/>
                        </a:solidFill>
                        <a:latin typeface="Arial"/>
                        <a:ea typeface="Arial"/>
                        <a:cs typeface="Arial"/>
                      </a:rPr>
                      <a:t>InnoV 23 LFA </a:t>
                    </a:r>
                  </a:p>
                </c:rich>
              </c:tx>
              <c:numFmt formatCode="General" sourceLinked="1"/>
              <c:dLblPos val="r"/>
              <c:showLegendKey val="0"/>
              <c:showVal val="0"/>
              <c:showBubbleSize val="0"/>
              <c:showCatName val="1"/>
              <c:showSerName val="0"/>
              <c:showPercent val="0"/>
            </c:dLbl>
            <c:dLbl>
              <c:idx val="84"/>
              <c:tx>
                <c:rich>
                  <a:bodyPr vert="horz" rot="0" anchor="ctr"/>
                  <a:lstStyle/>
                  <a:p>
                    <a:pPr algn="ctr">
                      <a:defRPr/>
                    </a:pPr>
                    <a:r>
                      <a:rPr lang="en-US" cap="none" sz="700" b="0" i="0" u="none" baseline="0">
                        <a:solidFill>
                          <a:srgbClr val="000000"/>
                        </a:solidFill>
                        <a:latin typeface="Arial"/>
                        <a:ea typeface="Arial"/>
                        <a:cs typeface="Arial"/>
                      </a:rPr>
                      <a:t>*InnoV 23 LFA</a:t>
                    </a:r>
                  </a:p>
                </c:rich>
              </c:tx>
              <c:numFmt formatCode="General" sourceLinked="1"/>
              <c:dLblPos val="l"/>
              <c:showLegendKey val="0"/>
              <c:showVal val="0"/>
              <c:showBubbleSize val="0"/>
              <c:showCatName val="1"/>
              <c:showSerName val="0"/>
              <c:showPercent val="0"/>
            </c:dLbl>
            <c:dLbl>
              <c:idx val="85"/>
              <c:tx>
                <c:rich>
                  <a:bodyPr vert="horz" rot="0" anchor="ctr"/>
                  <a:lstStyle/>
                  <a:p>
                    <a:pPr algn="ctr">
                      <a:defRPr/>
                    </a:pPr>
                    <a:r>
                      <a:rPr lang="en-US" cap="none" sz="700" b="0" i="0" u="none" baseline="0">
                        <a:solidFill>
                          <a:srgbClr val="000000"/>
                        </a:solidFill>
                        <a:latin typeface="Arial"/>
                        <a:ea typeface="Arial"/>
                        <a:cs typeface="Arial"/>
                      </a:rPr>
                      <a:t>DJ9BV BVO70-8.5wl</a:t>
                    </a:r>
                  </a:p>
                </c:rich>
              </c:tx>
              <c:numFmt formatCode="General" sourceLinked="1"/>
              <c:dLblPos val="r"/>
              <c:showLegendKey val="0"/>
              <c:showVal val="0"/>
              <c:showBubbleSize val="0"/>
              <c:showCatName val="1"/>
              <c:showSerName val="0"/>
              <c:showPercent val="0"/>
            </c:dLbl>
            <c:dLbl>
              <c:idx val="86"/>
              <c:tx>
                <c:rich>
                  <a:bodyPr vert="horz" rot="0" anchor="ctr"/>
                  <a:lstStyle/>
                  <a:p>
                    <a:pPr algn="ctr">
                      <a:defRPr/>
                    </a:pPr>
                    <a:r>
                      <a:rPr lang="en-US" cap="none" sz="700" b="0" i="0" u="none" baseline="0">
                        <a:solidFill>
                          <a:srgbClr val="000000"/>
                        </a:solidFill>
                        <a:latin typeface="Arial"/>
                        <a:ea typeface="Arial"/>
                        <a:cs typeface="Arial"/>
                      </a:rPr>
                      <a:t>InnoV 23 LFA 2019</a:t>
                    </a:r>
                  </a:p>
                </c:rich>
              </c:tx>
              <c:numFmt formatCode="General" sourceLinked="1"/>
              <c:dLblPos val="l"/>
              <c:showLegendKey val="0"/>
              <c:showVal val="0"/>
              <c:showBubbleSize val="0"/>
              <c:showCatName val="1"/>
              <c:showSerName val="0"/>
              <c:showPercent val="0"/>
            </c:dLbl>
            <c:dLbl>
              <c:idx val="87"/>
              <c:tx>
                <c:rich>
                  <a:bodyPr vert="horz" rot="0" anchor="ctr"/>
                  <a:lstStyle/>
                  <a:p>
                    <a:pPr algn="ctr">
                      <a:defRPr/>
                    </a:pPr>
                    <a:r>
                      <a:rPr lang="en-US" cap="none" sz="700" b="0" i="0" u="none" baseline="0">
                        <a:solidFill>
                          <a:srgbClr val="000000"/>
                        </a:solidFill>
                        <a:latin typeface="Arial"/>
                        <a:ea typeface="Arial"/>
                        <a:cs typeface="Arial"/>
                      </a:rPr>
                      <a:t>DJ9BV OPT70-8.5wl</a:t>
                    </a:r>
                  </a:p>
                </c:rich>
              </c:tx>
              <c:numFmt formatCode="General" sourceLinked="1"/>
              <c:dLblPos val="r"/>
              <c:showLegendKey val="0"/>
              <c:showVal val="0"/>
              <c:showBubbleSize val="0"/>
              <c:showCatName val="1"/>
              <c:showSerName val="0"/>
              <c:showPercent val="0"/>
            </c:dLbl>
            <c:dLbl>
              <c:idx val="88"/>
              <c:tx>
                <c:rich>
                  <a:bodyPr vert="horz" rot="0" anchor="ctr"/>
                  <a:lstStyle/>
                  <a:p>
                    <a:pPr algn="ctr">
                      <a:defRPr/>
                    </a:pPr>
                    <a:r>
                      <a:rPr lang="en-US" cap="none" sz="700" b="0" i="0" u="none" baseline="0">
                        <a:solidFill>
                          <a:srgbClr val="000000"/>
                        </a:solidFill>
                        <a:latin typeface="Arial"/>
                        <a:ea typeface="Arial"/>
                        <a:cs typeface="Arial"/>
                      </a:rPr>
                      <a:t>EAntenna 432LFA23</a:t>
                    </a:r>
                  </a:p>
                </c:rich>
              </c:tx>
              <c:numFmt formatCode="General" sourceLinked="1"/>
              <c:dLblPos val="l"/>
              <c:showLegendKey val="0"/>
              <c:showVal val="0"/>
              <c:showBubbleSize val="0"/>
              <c:showCatName val="1"/>
              <c:showSerName val="0"/>
              <c:showPercent val="0"/>
            </c:dLbl>
            <c:dLbl>
              <c:idx val="89"/>
              <c:tx>
                <c:rich>
                  <a:bodyPr vert="horz" rot="0" anchor="ctr"/>
                  <a:lstStyle/>
                  <a:p>
                    <a:pPr algn="ctr">
                      <a:defRPr/>
                    </a:pPr>
                    <a:r>
                      <a:rPr lang="en-US" cap="none" sz="700" b="0" i="0" u="none" baseline="0">
                        <a:solidFill>
                          <a:srgbClr val="000000"/>
                        </a:solidFill>
                        <a:latin typeface="Arial"/>
                        <a:ea typeface="Arial"/>
                        <a:cs typeface="Arial"/>
                      </a:rPr>
                      <a:t>YU7EF EF7023B-5</a:t>
                    </a:r>
                  </a:p>
                </c:rich>
              </c:tx>
              <c:numFmt formatCode="General" sourceLinked="1"/>
              <c:dLblPos val="r"/>
              <c:showLegendKey val="0"/>
              <c:showVal val="0"/>
              <c:showBubbleSize val="0"/>
              <c:showCatName val="1"/>
              <c:showSerName val="0"/>
              <c:showPercent val="0"/>
            </c:dLbl>
            <c:dLbl>
              <c:idx val="90"/>
              <c:tx>
                <c:rich>
                  <a:bodyPr vert="horz" rot="0" anchor="ctr"/>
                  <a:lstStyle/>
                  <a:p>
                    <a:pPr algn="ctr">
                      <a:defRPr/>
                    </a:pPr>
                    <a:r>
                      <a:rPr lang="en-US" cap="none" sz="700" b="0" i="0" u="none" baseline="0">
                        <a:solidFill>
                          <a:srgbClr val="000000"/>
                        </a:solidFill>
                        <a:latin typeface="Arial"/>
                        <a:ea typeface="Arial"/>
                        <a:cs typeface="Arial"/>
                      </a:rPr>
                      <a:t>RA3AQ AQ70-24f</a:t>
                    </a:r>
                  </a:p>
                </c:rich>
              </c:tx>
              <c:numFmt formatCode="General" sourceLinked="1"/>
              <c:dLblPos val="l"/>
              <c:showLegendKey val="0"/>
              <c:showVal val="0"/>
              <c:showBubbleSize val="0"/>
              <c:showCatName val="1"/>
              <c:showSerName val="0"/>
              <c:showPercent val="0"/>
            </c:dLbl>
            <c:dLbl>
              <c:idx val="91"/>
              <c:tx>
                <c:rich>
                  <a:bodyPr vert="horz" rot="0" anchor="ctr"/>
                  <a:lstStyle/>
                  <a:p>
                    <a:pPr algn="ctr">
                      <a:defRPr/>
                    </a:pPr>
                    <a:r>
                      <a:rPr lang="en-US" cap="none" sz="700" b="0" i="0" u="none" baseline="0">
                        <a:solidFill>
                          <a:srgbClr val="000000"/>
                        </a:solidFill>
                        <a:latin typeface="Arial"/>
                        <a:ea typeface="Arial"/>
                        <a:cs typeface="Arial"/>
                      </a:rPr>
                      <a:t>InnoV 24 LFA</a:t>
                    </a:r>
                  </a:p>
                </c:rich>
              </c:tx>
              <c:numFmt formatCode="General" sourceLinked="1"/>
              <c:dLblPos val="r"/>
              <c:showLegendKey val="0"/>
              <c:showVal val="0"/>
              <c:showBubbleSize val="0"/>
              <c:showCatName val="1"/>
              <c:showSerName val="0"/>
              <c:showPercent val="0"/>
            </c:dLbl>
            <c:dLbl>
              <c:idx val="92"/>
              <c:tx>
                <c:rich>
                  <a:bodyPr vert="horz" rot="0" anchor="ctr"/>
                  <a:lstStyle/>
                  <a:p>
                    <a:pPr algn="ctr">
                      <a:defRPr/>
                    </a:pPr>
                    <a:r>
                      <a:rPr lang="en-US" cap="none" sz="700" b="0" i="0" u="none" baseline="0">
                        <a:solidFill>
                          <a:srgbClr val="000000"/>
                        </a:solidFill>
                        <a:latin typeface="Arial"/>
                        <a:ea typeface="Arial"/>
                        <a:cs typeface="Arial"/>
                      </a:rPr>
                      <a:t>*InnoV 24 LFA</a:t>
                    </a:r>
                  </a:p>
                </c:rich>
              </c:tx>
              <c:numFmt formatCode="General" sourceLinked="1"/>
              <c:dLblPos val="l"/>
              <c:showLegendKey val="0"/>
              <c:showVal val="0"/>
              <c:showBubbleSize val="0"/>
              <c:showCatName val="1"/>
              <c:showSerName val="0"/>
              <c:showPercent val="0"/>
            </c:dLbl>
            <c:dLbl>
              <c:idx val="93"/>
              <c:tx>
                <c:rich>
                  <a:bodyPr vert="horz" rot="0" anchor="ctr"/>
                  <a:lstStyle/>
                  <a:p>
                    <a:pPr algn="ctr">
                      <a:defRPr/>
                    </a:pPr>
                    <a:r>
                      <a:rPr lang="en-US" cap="none" sz="700" b="0" i="0" u="none" baseline="0">
                        <a:solidFill>
                          <a:srgbClr val="000000"/>
                        </a:solidFill>
                        <a:latin typeface="Arial"/>
                        <a:ea typeface="Arial"/>
                        <a:cs typeface="Arial"/>
                      </a:rPr>
                      <a:t>YU7EF EF7024B-5</a:t>
                    </a:r>
                  </a:p>
                </c:rich>
              </c:tx>
              <c:numFmt formatCode="General" sourceLinked="1"/>
              <c:dLblPos val="r"/>
              <c:showLegendKey val="0"/>
              <c:showVal val="0"/>
              <c:showBubbleSize val="0"/>
              <c:showCatName val="1"/>
              <c:showSerName val="0"/>
              <c:showPercent val="0"/>
            </c:dLbl>
            <c:dLbl>
              <c:idx val="94"/>
              <c:tx>
                <c:rich>
                  <a:bodyPr vert="horz" rot="0" anchor="ctr"/>
                  <a:lstStyle/>
                  <a:p>
                    <a:pPr algn="ctr">
                      <a:defRPr/>
                    </a:pPr>
                    <a:r>
                      <a:rPr lang="en-US" cap="none" sz="700" b="0" i="0" u="none" baseline="0">
                        <a:solidFill>
                          <a:srgbClr val="000000"/>
                        </a:solidFill>
                        <a:latin typeface="Arial"/>
                        <a:ea typeface="Arial"/>
                        <a:cs typeface="Arial"/>
                      </a:rPr>
                      <a:t>Innov 24 LFA 2019-b</a:t>
                    </a:r>
                  </a:p>
                </c:rich>
              </c:tx>
              <c:numFmt formatCode="General" sourceLinked="1"/>
              <c:dLblPos val="l"/>
              <c:showLegendKey val="0"/>
              <c:showVal val="0"/>
              <c:showBubbleSize val="0"/>
              <c:showCatName val="1"/>
              <c:showSerName val="0"/>
              <c:showPercent val="0"/>
            </c:dLbl>
            <c:dLbl>
              <c:idx val="95"/>
              <c:tx>
                <c:rich>
                  <a:bodyPr vert="horz" rot="0" anchor="ctr"/>
                  <a:lstStyle/>
                  <a:p>
                    <a:pPr algn="ctr">
                      <a:defRPr/>
                    </a:pPr>
                    <a:r>
                      <a:rPr lang="en-US" cap="none" sz="700" b="0" i="0" u="none" baseline="0">
                        <a:solidFill>
                          <a:srgbClr val="000000"/>
                        </a:solidFill>
                        <a:latin typeface="Arial"/>
                        <a:ea typeface="Arial"/>
                        <a:cs typeface="Arial"/>
                      </a:rPr>
                      <a:t>M2 432-9WLA</a:t>
                    </a:r>
                  </a:p>
                </c:rich>
              </c:tx>
              <c:numFmt formatCode="General" sourceLinked="1"/>
              <c:dLblPos val="r"/>
              <c:showLegendKey val="0"/>
              <c:showVal val="0"/>
              <c:showBubbleSize val="0"/>
              <c:showCatName val="1"/>
              <c:showSerName val="0"/>
              <c:showPercent val="0"/>
            </c:dLbl>
            <c:dLbl>
              <c:idx val="96"/>
              <c:tx>
                <c:rich>
                  <a:bodyPr vert="horz" rot="0" anchor="ctr"/>
                  <a:lstStyle/>
                  <a:p>
                    <a:pPr algn="ctr">
                      <a:defRPr/>
                    </a:pPr>
                    <a:r>
                      <a:rPr lang="en-US" cap="none" sz="700" b="0" i="0" u="none" baseline="0">
                        <a:solidFill>
                          <a:srgbClr val="000000"/>
                        </a:solidFill>
                        <a:latin typeface="Arial"/>
                        <a:ea typeface="Arial"/>
                        <a:cs typeface="Arial"/>
                      </a:rPr>
                      <a:t>*M2 432-9WLA</a:t>
                    </a:r>
                  </a:p>
                </c:rich>
              </c:tx>
              <c:numFmt formatCode="General" sourceLinked="1"/>
              <c:dLblPos val="r"/>
              <c:showLegendKey val="0"/>
              <c:showVal val="0"/>
              <c:showBubbleSize val="0"/>
              <c:showCatName val="1"/>
              <c:showSerName val="0"/>
              <c:showPercent val="0"/>
            </c:dLbl>
            <c:dLbl>
              <c:idx val="97"/>
              <c:tx>
                <c:rich>
                  <a:bodyPr vert="horz" rot="0" anchor="ctr"/>
                  <a:lstStyle/>
                  <a:p>
                    <a:pPr algn="ctr">
                      <a:defRPr/>
                    </a:pPr>
                    <a:r>
                      <a:rPr lang="en-US" cap="none" sz="700" b="0" i="0" u="none" baseline="0">
                        <a:solidFill>
                          <a:srgbClr val="000000"/>
                        </a:solidFill>
                        <a:latin typeface="Arial"/>
                        <a:ea typeface="Arial"/>
                        <a:cs typeface="Arial"/>
                      </a:rPr>
                      <a:t>+YU7XL QY728107D21</a:t>
                    </a:r>
                  </a:p>
                </c:rich>
              </c:tx>
              <c:numFmt formatCode="General" sourceLinked="1"/>
              <c:dLblPos val="r"/>
              <c:showLegendKey val="0"/>
              <c:showVal val="0"/>
              <c:showBubbleSize val="0"/>
              <c:showCatName val="1"/>
              <c:showSerName val="0"/>
              <c:showPercent val="0"/>
            </c:dLbl>
            <c:dLbl>
              <c:idx val="98"/>
              <c:tx>
                <c:rich>
                  <a:bodyPr vert="horz" rot="0" anchor="ctr"/>
                  <a:lstStyle/>
                  <a:p>
                    <a:pPr algn="ctr">
                      <a:defRPr/>
                    </a:pPr>
                    <a:r>
                      <a:rPr lang="en-US" cap="none" sz="700" b="0" i="0" u="none" baseline="0">
                        <a:solidFill>
                          <a:srgbClr val="000000"/>
                        </a:solidFill>
                        <a:latin typeface="Arial"/>
                        <a:ea typeface="Arial"/>
                        <a:cs typeface="Arial"/>
                      </a:rPr>
                      <a:t>YU7EF EF7027B-5</a:t>
                    </a:r>
                  </a:p>
                </c:rich>
              </c:tx>
              <c:numFmt formatCode="General" sourceLinked="1"/>
              <c:dLblPos val="l"/>
              <c:showLegendKey val="0"/>
              <c:showVal val="0"/>
              <c:showBubbleSize val="0"/>
              <c:showCatName val="1"/>
              <c:showSerName val="0"/>
              <c:showPercent val="0"/>
            </c:dLbl>
            <c:dLbl>
              <c:idx val="99"/>
              <c:tx>
                <c:rich>
                  <a:bodyPr vert="horz" rot="0" anchor="ctr"/>
                  <a:lstStyle/>
                  <a:p>
                    <a:pPr algn="ctr">
                      <a:defRPr/>
                    </a:pPr>
                    <a:r>
                      <a:rPr lang="en-US" cap="none" sz="700" b="0" i="0" u="none" baseline="0">
                        <a:solidFill>
                          <a:srgbClr val="000000"/>
                        </a:solidFill>
                        <a:latin typeface="Arial"/>
                        <a:ea typeface="Arial"/>
                        <a:cs typeface="Arial"/>
                      </a:rPr>
                      <a:t>Hy-Gain UB-7031DX</a:t>
                    </a:r>
                  </a:p>
                </c:rich>
              </c:tx>
              <c:numFmt formatCode="General" sourceLinked="1"/>
              <c:dLblPos val="r"/>
              <c:showLegendKey val="0"/>
              <c:showVal val="0"/>
              <c:showBubbleSize val="0"/>
              <c:showCatName val="1"/>
              <c:showSerName val="0"/>
              <c:showPercent val="0"/>
            </c:dLbl>
            <c:dLbl>
              <c:idx val="100"/>
              <c:tx>
                <c:rich>
                  <a:bodyPr vert="horz" rot="0" anchor="ctr"/>
                  <a:lstStyle/>
                  <a:p>
                    <a:pPr algn="ctr">
                      <a:defRPr/>
                    </a:pPr>
                    <a:r>
                      <a:rPr lang="en-US" cap="none" sz="700" b="0" i="0" u="none" baseline="0">
                        <a:solidFill>
                          <a:srgbClr val="000000"/>
                        </a:solidFill>
                        <a:latin typeface="Arial"/>
                        <a:ea typeface="Arial"/>
                        <a:cs typeface="Arial"/>
                      </a:rPr>
                      <a:t>WiMo 27 (YU7EF)</a:t>
                    </a:r>
                  </a:p>
                </c:rich>
              </c:tx>
              <c:numFmt formatCode="General" sourceLinked="1"/>
              <c:dLblPos val="l"/>
              <c:showLegendKey val="0"/>
              <c:showVal val="0"/>
              <c:showBubbleSize val="0"/>
              <c:showCatName val="1"/>
              <c:showSerName val="0"/>
              <c:showPercent val="0"/>
            </c:dLbl>
            <c:dLbl>
              <c:idx val="101"/>
              <c:tx>
                <c:rich>
                  <a:bodyPr vert="horz" rot="0" anchor="ctr"/>
                  <a:lstStyle/>
                  <a:p>
                    <a:pPr algn="ctr">
                      <a:defRPr/>
                    </a:pPr>
                    <a:r>
                      <a:rPr lang="en-US" cap="none" sz="700" b="0" i="0" u="none" baseline="0">
                        <a:solidFill>
                          <a:srgbClr val="000000"/>
                        </a:solidFill>
                        <a:latin typeface="Arial"/>
                        <a:ea typeface="Arial"/>
                        <a:cs typeface="Arial"/>
                      </a:rPr>
                      <a:t>+DG7YBN GTV70-30</a:t>
                    </a:r>
                  </a:p>
                </c:rich>
              </c:tx>
              <c:numFmt formatCode="General" sourceLinked="1"/>
              <c:dLblPos val="r"/>
              <c:showLegendKey val="0"/>
              <c:showVal val="0"/>
              <c:showBubbleSize val="0"/>
              <c:showCatName val="1"/>
              <c:showSerName val="0"/>
              <c:showPercent val="0"/>
            </c:dLbl>
            <c:dLbl>
              <c:idx val="102"/>
              <c:tx>
                <c:rich>
                  <a:bodyPr vert="horz" rot="0" anchor="ctr"/>
                  <a:lstStyle/>
                  <a:p>
                    <a:pPr algn="ctr">
                      <a:defRPr/>
                    </a:pPr>
                    <a:r>
                      <a:rPr lang="en-US" cap="none" sz="700" b="0" i="0" u="none" baseline="0">
                        <a:solidFill>
                          <a:srgbClr val="000000"/>
                        </a:solidFill>
                        <a:latin typeface="Arial"/>
                        <a:ea typeface="Arial"/>
                        <a:cs typeface="Arial"/>
                      </a:rPr>
                      <a:t>K1FO 33</a:t>
                    </a:r>
                  </a:p>
                </c:rich>
              </c:tx>
              <c:numFmt formatCode="General" sourceLinked="1"/>
              <c:dLblPos val="r"/>
              <c:showLegendKey val="0"/>
              <c:showVal val="0"/>
              <c:showBubbleSize val="0"/>
              <c:showCatName val="1"/>
              <c:showSerName val="0"/>
              <c:showPercent val="0"/>
            </c:dLbl>
            <c:dLbl>
              <c:idx val="103"/>
              <c:tx>
                <c:rich>
                  <a:bodyPr vert="horz" rot="0" anchor="ctr"/>
                  <a:lstStyle/>
                  <a:p>
                    <a:pPr algn="ctr">
                      <a:defRPr/>
                    </a:pPr>
                    <a:r>
                      <a:rPr lang="en-US" cap="none" sz="700" b="0" i="0" u="none" baseline="0">
                        <a:solidFill>
                          <a:srgbClr val="000000"/>
                        </a:solidFill>
                        <a:latin typeface="Arial"/>
                        <a:ea typeface="Arial"/>
                        <a:cs typeface="Arial"/>
                      </a:rPr>
                      <a:t>Directive DSEFO432-33</a:t>
                    </a:r>
                  </a:p>
                </c:rich>
              </c:tx>
              <c:numFmt formatCode="General" sourceLinked="1"/>
              <c:showLegendKey val="0"/>
              <c:showVal val="0"/>
              <c:showBubbleSize val="0"/>
              <c:showCatName val="1"/>
              <c:showSerName val="0"/>
              <c:showPercent val="0"/>
            </c:dLbl>
            <c:dLbl>
              <c:idx val="104"/>
              <c:tx>
                <c:rich>
                  <a:bodyPr vert="horz" rot="0" anchor="ctr"/>
                  <a:lstStyle/>
                  <a:p>
                    <a:pPr algn="ctr">
                      <a:defRPr/>
                    </a:pPr>
                    <a:r>
                      <a:rPr lang="en-US" cap="none" sz="700" b="0" i="0" u="none" baseline="0">
                        <a:solidFill>
                          <a:srgbClr val="000000"/>
                        </a:solidFill>
                        <a:latin typeface="Arial"/>
                        <a:ea typeface="Arial"/>
                        <a:cs typeface="Arial"/>
                      </a:rPr>
                      <a:t>RA3AQ AQ70-30f</a:t>
                    </a:r>
                  </a:p>
                </c:rich>
              </c:tx>
              <c:numFmt formatCode="General" sourceLinked="1"/>
              <c:dLblPos val="r"/>
              <c:showLegendKey val="0"/>
              <c:showVal val="0"/>
              <c:showBubbleSize val="0"/>
              <c:showCatName val="1"/>
              <c:showSerName val="0"/>
              <c:showPercent val="0"/>
            </c:dLbl>
            <c:dLbl>
              <c:idx val="105"/>
              <c:tx>
                <c:rich>
                  <a:bodyPr vert="horz" rot="0" anchor="ctr"/>
                  <a:lstStyle/>
                  <a:p>
                    <a:pPr algn="ctr">
                      <a:defRPr/>
                    </a:pPr>
                    <a:r>
                      <a:rPr lang="en-US" cap="none" sz="700" b="0" i="0" u="none" baseline="0">
                        <a:solidFill>
                          <a:srgbClr val="000000"/>
                        </a:solidFill>
                        <a:latin typeface="Arial"/>
                        <a:ea typeface="Arial"/>
                        <a:cs typeface="Arial"/>
                      </a:rPr>
                      <a:t>InnoV 30 LFA </a:t>
                    </a:r>
                  </a:p>
                </c:rich>
              </c:tx>
              <c:numFmt formatCode="General" sourceLinked="1"/>
              <c:dLblPos val="r"/>
              <c:showLegendKey val="0"/>
              <c:showVal val="0"/>
              <c:showBubbleSize val="0"/>
              <c:showCatName val="1"/>
              <c:showSerName val="0"/>
              <c:showPercent val="0"/>
            </c:dLbl>
            <c:dLbl>
              <c:idx val="106"/>
              <c:tx>
                <c:rich>
                  <a:bodyPr vert="horz" rot="0" anchor="ctr"/>
                  <a:lstStyle/>
                  <a:p>
                    <a:pPr algn="ctr">
                      <a:defRPr/>
                    </a:pPr>
                    <a:r>
                      <a:rPr lang="en-US" cap="none" sz="700" b="0" i="0" u="none" baseline="0">
                        <a:solidFill>
                          <a:srgbClr val="000000"/>
                        </a:solidFill>
                        <a:latin typeface="Arial"/>
                        <a:ea typeface="Arial"/>
                        <a:cs typeface="Arial"/>
                      </a:rPr>
                      <a:t>*YU7EF EF7032-5</a:t>
                    </a:r>
                  </a:p>
                </c:rich>
              </c:tx>
              <c:numFmt formatCode="General" sourceLinked="1"/>
              <c:dLblPos val="r"/>
              <c:showLegendKey val="0"/>
              <c:showVal val="0"/>
              <c:showBubbleSize val="0"/>
              <c:showCatName val="1"/>
              <c:showSerName val="0"/>
              <c:showPercent val="0"/>
            </c:dLbl>
            <c:dLbl>
              <c:idx val="107"/>
              <c:tx>
                <c:rich>
                  <a:bodyPr vert="horz" rot="0" anchor="ctr"/>
                  <a:lstStyle/>
                  <a:p>
                    <a:pPr algn="ctr">
                      <a:defRPr/>
                    </a:pPr>
                    <a:r>
                      <a:rPr lang="en-US" cap="none" sz="700" b="0" i="0" u="none" baseline="0">
                        <a:solidFill>
                          <a:srgbClr val="000000"/>
                        </a:solidFill>
                        <a:latin typeface="Arial"/>
                        <a:ea typeface="Arial"/>
                        <a:cs typeface="Arial"/>
                      </a:rPr>
                      <a:t>InnoV 33 LFA</a:t>
                    </a:r>
                  </a:p>
                </c:rich>
              </c:tx>
              <c:numFmt formatCode="General" sourceLinked="1"/>
              <c:dLblPos val="l"/>
              <c:showLegendKey val="0"/>
              <c:showVal val="0"/>
              <c:showBubbleSize val="0"/>
              <c:showCatName val="1"/>
              <c:showSerName val="0"/>
              <c:showPercent val="0"/>
            </c:dLbl>
            <c:dLbl>
              <c:idx val="108"/>
              <c:tx>
                <c:rich>
                  <a:bodyPr vert="horz" rot="0" anchor="ctr"/>
                  <a:lstStyle/>
                  <a:p>
                    <a:pPr algn="ctr">
                      <a:defRPr/>
                    </a:pPr>
                    <a:r>
                      <a:rPr lang="en-US" cap="none" sz="700" b="0" i="0" u="none" baseline="0">
                        <a:solidFill>
                          <a:srgbClr val="000000"/>
                        </a:solidFill>
                        <a:latin typeface="Arial"/>
                        <a:ea typeface="Arial"/>
                        <a:cs typeface="Arial"/>
                      </a:rPr>
                      <a:t>DJ9BV OPT70-13wl</a:t>
                    </a:r>
                  </a:p>
                </c:rich>
              </c:tx>
              <c:numFmt formatCode="General" sourceLinked="1"/>
              <c:dLblPos val="r"/>
              <c:showLegendKey val="0"/>
              <c:showVal val="0"/>
              <c:showBubbleSize val="0"/>
              <c:showCatName val="1"/>
              <c:showSerName val="0"/>
              <c:showPercent val="0"/>
            </c:dLbl>
            <c:dLbl>
              <c:idx val="109"/>
              <c:tx>
                <c:rich>
                  <a:bodyPr vert="horz" rot="0" anchor="ctr"/>
                  <a:lstStyle/>
                  <a:p>
                    <a:pPr algn="ctr">
                      <a:defRPr/>
                    </a:pPr>
                    <a:r>
                      <a:rPr lang="en-US" cap="none" sz="700" b="0" i="0" u="none" baseline="0">
                        <a:solidFill>
                          <a:srgbClr val="000000"/>
                        </a:solidFill>
                        <a:latin typeface="Arial"/>
                        <a:ea typeface="Arial"/>
                        <a:cs typeface="Arial"/>
                      </a:rPr>
                      <a:t>M2 432-13WLA</a:t>
                    </a:r>
                  </a:p>
                </c:rich>
              </c:tx>
              <c:numFmt formatCode="General" sourceLinked="1"/>
              <c:dLblPos val="r"/>
              <c:showLegendKey val="0"/>
              <c:showVal val="0"/>
              <c:showBubbleSize val="0"/>
              <c:showCatName val="1"/>
              <c:showSerName val="0"/>
              <c:showPercent val="0"/>
            </c:dLbl>
            <c:dLbl>
              <c:idx val="110"/>
              <c:tx>
                <c:rich>
                  <a:bodyPr vert="horz" rot="0" anchor="ctr"/>
                  <a:lstStyle/>
                  <a:p>
                    <a:pPr algn="ctr">
                      <a:defRPr/>
                    </a:pPr>
                    <a:r>
                      <a:rPr lang="en-US" cap="none" sz="700" b="0" i="0" u="none" baseline="0">
                        <a:solidFill>
                          <a:srgbClr val="000000"/>
                        </a:solidFill>
                        <a:latin typeface="Arial"/>
                        <a:ea typeface="Arial"/>
                        <a:cs typeface="Arial"/>
                      </a:rPr>
                      <a:t>*M2 432-13WLA</a:t>
                    </a:r>
                  </a:p>
                </c:rich>
              </c:tx>
              <c:numFmt formatCode="General" sourceLinked="1"/>
              <c:dLblPos val="l"/>
              <c:showLegendKey val="0"/>
              <c:showVal val="0"/>
              <c:showBubbleSize val="0"/>
              <c:showCatName val="1"/>
              <c:showSerName val="0"/>
              <c:showPercent val="0"/>
            </c:dLbl>
            <c:dLbl>
              <c:idx val="111"/>
              <c:tx>
                <c:rich>
                  <a:bodyPr vert="horz" rot="0" anchor="ctr"/>
                  <a:lstStyle/>
                  <a:p>
                    <a:pPr algn="ctr">
                      <a:defRPr/>
                    </a:pPr>
                    <a:r>
                      <a:rPr lang="en-US" cap="none" sz="700" b="0" i="0" u="none" baseline="0">
                        <a:solidFill>
                          <a:srgbClr val="000000"/>
                        </a:solidFill>
                        <a:latin typeface="Arial"/>
                        <a:ea typeface="Arial"/>
                        <a:cs typeface="Arial"/>
                      </a:rPr>
                      <a:t>I0JXX 39JXX70</a:t>
                    </a:r>
                  </a:p>
                </c:rich>
              </c:tx>
              <c:numFmt formatCode="General" sourceLinked="1"/>
              <c:dLblPos val="r"/>
              <c:showLegendKey val="0"/>
              <c:showVal val="0"/>
              <c:showBubbleSize val="0"/>
              <c:showCatName val="1"/>
              <c:showSerName val="0"/>
              <c:showPercent val="0"/>
            </c:dLbl>
            <c:dLbl>
              <c:idx val="112"/>
              <c:tx>
                <c:rich>
                  <a:bodyPr vert="horz" rot="0" anchor="ctr"/>
                  <a:lstStyle/>
                  <a:p>
                    <a:pPr algn="ctr">
                      <a:defRPr/>
                    </a:pPr>
                    <a:r>
                      <a:rPr lang="en-US" cap="none" sz="700" b="0" i="0" u="none" baseline="0">
                        <a:solidFill>
                          <a:srgbClr val="000000"/>
                        </a:solidFill>
                        <a:latin typeface="Arial"/>
                        <a:ea typeface="Arial"/>
                        <a:cs typeface="Arial"/>
                      </a:rPr>
                      <a:t>InnoV 34 A LFA 2019</a:t>
                    </a:r>
                  </a:p>
                </c:rich>
              </c:tx>
              <c:numFmt formatCode="General" sourceLinked="1"/>
              <c:dLblPos val="l"/>
              <c:showLegendKey val="0"/>
              <c:showVal val="0"/>
              <c:showBubbleSize val="0"/>
              <c:showCatName val="1"/>
              <c:showSerName val="0"/>
              <c:showPercent val="0"/>
            </c:dLbl>
            <c:dLbl>
              <c:idx val="113"/>
              <c:tx>
                <c:rich>
                  <a:bodyPr vert="horz" rot="0" anchor="ctr"/>
                  <a:lstStyle/>
                  <a:p>
                    <a:pPr algn="ctr">
                      <a:defRPr/>
                    </a:pPr>
                    <a:r>
                      <a:rPr lang="en-US" cap="none" sz="700" b="0" i="0" u="none" baseline="0">
                        <a:solidFill>
                          <a:srgbClr val="000000"/>
                        </a:solidFill>
                        <a:latin typeface="Arial"/>
                        <a:ea typeface="Arial"/>
                        <a:cs typeface="Arial"/>
                      </a:rPr>
                      <a:t>InnoV 34 LFA B 2019</a:t>
                    </a:r>
                  </a:p>
                </c:rich>
              </c:tx>
              <c:numFmt formatCode="General" sourceLinked="1"/>
              <c:showLegendKey val="0"/>
              <c:showVal val="0"/>
              <c:showBubbleSize val="0"/>
              <c:showCatName val="1"/>
              <c:showSerName val="0"/>
              <c:showPercent val="0"/>
            </c:dLbl>
            <c:dLbl>
              <c:idx val="114"/>
              <c:tx>
                <c:rich>
                  <a:bodyPr vert="horz" rot="0" anchor="ctr"/>
                  <a:lstStyle/>
                  <a:p>
                    <a:pPr algn="ctr">
                      <a:defRPr/>
                    </a:pPr>
                    <a:r>
                      <a:rPr lang="en-US" cap="none" sz="700" b="0" i="0" u="none" baseline="0">
                        <a:solidFill>
                          <a:srgbClr val="000000"/>
                        </a:solidFill>
                        <a:latin typeface="Arial"/>
                        <a:ea typeface="Arial"/>
                        <a:cs typeface="Arial"/>
                      </a:rPr>
                      <a:t>*InnoV 34 LFA B 2019</a:t>
                    </a:r>
                  </a:p>
                </c:rich>
              </c:tx>
              <c:numFmt formatCode="General" sourceLinked="1"/>
              <c:dLblPos val="r"/>
              <c:showLegendKey val="0"/>
              <c:showVal val="0"/>
              <c:showBubbleSize val="0"/>
              <c:showCatName val="1"/>
              <c:showSerName val="0"/>
              <c:showPercent val="0"/>
            </c:dLbl>
            <c:dLbl>
              <c:idx val="115"/>
              <c:tx>
                <c:rich>
                  <a:bodyPr vert="horz" rot="0" anchor="ctr"/>
                  <a:lstStyle/>
                  <a:p>
                    <a:pPr algn="ctr">
                      <a:defRPr/>
                    </a:pPr>
                    <a:r>
                      <a:rPr lang="en-US" cap="none" sz="700" b="0" i="0" u="none" baseline="0">
                        <a:solidFill>
                          <a:srgbClr val="000000"/>
                        </a:solidFill>
                        <a:latin typeface="Arial"/>
                        <a:ea typeface="Arial"/>
                        <a:cs typeface="Arial"/>
                      </a:rPr>
                      <a:t>InnoV 35 LFA 2019</a:t>
                    </a:r>
                  </a:p>
                </c:rich>
              </c:tx>
              <c:numFmt formatCode="General" sourceLinked="1"/>
              <c:showLegendKey val="0"/>
              <c:showVal val="0"/>
              <c:showBubbleSize val="0"/>
              <c:showCatName val="1"/>
              <c:showSerName val="0"/>
              <c:showPercent val="0"/>
            </c:dLbl>
            <c:dLbl>
              <c:idx val="116"/>
              <c:tx>
                <c:rich>
                  <a:bodyPr vert="horz" rot="0" anchor="ctr"/>
                  <a:lstStyle/>
                  <a:p>
                    <a:pPr algn="ctr">
                      <a:defRPr/>
                    </a:pPr>
                    <a:r>
                      <a:rPr lang="en-US" cap="none" sz="700" b="0" i="0" u="none" baseline="0">
                        <a:solidFill>
                          <a:srgbClr val="000000"/>
                        </a:solidFill>
                        <a:latin typeface="Arial"/>
                        <a:ea typeface="Arial"/>
                        <a:cs typeface="Arial"/>
                      </a:rPr>
                      <a:t>InnoV 38 LFA</a:t>
                    </a:r>
                  </a:p>
                </c:rich>
              </c:tx>
              <c:numFmt formatCode="General" sourceLinked="1"/>
              <c:showLegendKey val="0"/>
              <c:showVal val="0"/>
              <c:showBubbleSize val="0"/>
              <c:showCatName val="1"/>
              <c:showSerName val="0"/>
              <c:showPercent val="0"/>
            </c:dLbl>
            <c:dLbl>
              <c:idx val="117"/>
              <c:tx>
                <c:rich>
                  <a:bodyPr vert="horz" rot="0" anchor="ctr"/>
                  <a:lstStyle/>
                  <a:p>
                    <a:pPr algn="ctr">
                      <a:defRPr/>
                    </a:pPr>
                    <a:r>
                      <a:rPr lang="en-US" cap="none" sz="700" b="0" i="0" u="none" baseline="0">
                        <a:solidFill>
                          <a:srgbClr val="000000"/>
                        </a:solidFill>
                        <a:latin typeface="Arial"/>
                        <a:ea typeface="Arial"/>
                        <a:cs typeface="Arial"/>
                      </a:rPr>
                      <a:t>*InnoV 38 LFA</a:t>
                    </a:r>
                  </a:p>
                </c:rich>
              </c:tx>
              <c:numFmt formatCode="General" sourceLinked="1"/>
              <c:showLegendKey val="0"/>
              <c:showVal val="0"/>
              <c:showBubbleSize val="0"/>
              <c:showCatName val="1"/>
              <c:showSerName val="0"/>
              <c:showPercent val="0"/>
            </c:dLbl>
            <c:dLbl>
              <c:idx val="118"/>
              <c:tx>
                <c:rich>
                  <a:bodyPr vert="horz" rot="0" anchor="ctr"/>
                  <a:lstStyle/>
                  <a:p>
                    <a:pPr algn="ctr">
                      <a:defRPr/>
                    </a:pPr>
                    <a:r>
                      <a:rPr lang="en-US" cap="none" sz="700" b="0" i="0" u="none" baseline="0">
                        <a:solidFill>
                          <a:srgbClr val="000000"/>
                        </a:solidFill>
                        <a:latin typeface="Arial"/>
                        <a:ea typeface="Arial"/>
                        <a:cs typeface="Arial"/>
                      </a:rPr>
                      <a:t>InnoV 39 LFA 2019</a:t>
                    </a:r>
                  </a:p>
                </c:rich>
              </c:tx>
              <c:numFmt formatCode="General" sourceLinked="1"/>
              <c:dLblPos val="r"/>
              <c:showLegendKey val="0"/>
              <c:showVal val="0"/>
              <c:showBubbleSize val="0"/>
              <c:showCatName val="1"/>
              <c:showSerName val="0"/>
              <c:showPercent val="0"/>
            </c:dLbl>
            <c:dLbl>
              <c:idx val="119"/>
              <c:tx>
                <c:rich>
                  <a:bodyPr vert="horz" rot="0" anchor="ctr"/>
                  <a:lstStyle/>
                  <a:p>
                    <a:pPr algn="ctr">
                      <a:defRPr/>
                    </a:pPr>
                    <a:r>
                      <a:rPr lang="en-US" cap="none" sz="700" b="0" i="0" u="none" baseline="0">
                        <a:solidFill>
                          <a:srgbClr val="000000"/>
                        </a:solidFill>
                        <a:latin typeface="Arial"/>
                        <a:ea typeface="Arial"/>
                        <a:cs typeface="Arial"/>
                      </a:rPr>
                      <a:t>InnoV 40 LFA 2019</a:t>
                    </a:r>
                  </a:p>
                </c:rich>
              </c:tx>
              <c:numFmt formatCode="General" sourceLinked="1"/>
              <c:dLblPos val="l"/>
              <c:showLegendKey val="0"/>
              <c:showVal val="0"/>
              <c:showBubbleSize val="0"/>
              <c:showCatName val="1"/>
              <c:showSerName val="0"/>
              <c:showPercent val="0"/>
            </c:dLbl>
            <c:numFmt formatCode="General" sourceLinked="1"/>
            <c:showLegendKey val="0"/>
            <c:showVal val="1"/>
            <c:showBubbleSize val="0"/>
            <c:showCatName val="0"/>
            <c:showSerName val="0"/>
            <c:showPercent val="0"/>
          </c:dLbls>
          <c:trendline>
            <c:spPr>
              <a:ln w="38100">
                <a:solidFill>
                  <a:srgbClr val="008000"/>
                </a:solidFill>
              </a:ln>
            </c:spPr>
            <c:trendlineType val="log"/>
            <c:dispEq val="0"/>
            <c:dispRSqr val="0"/>
          </c:trendline>
          <c:xVal>
            <c:numRef>
              <c:f>'VE7BQH 432 MHz Tables '!$B$12:$B$132</c:f>
              <c:numCache>
                <c:ptCount val="121"/>
                <c:pt idx="0">
                  <c:v>0.44</c:v>
                </c:pt>
                <c:pt idx="1">
                  <c:v>1.34</c:v>
                </c:pt>
                <c:pt idx="2">
                  <c:v>1.84</c:v>
                </c:pt>
                <c:pt idx="3">
                  <c:v>2.37</c:v>
                </c:pt>
                <c:pt idx="4">
                  <c:v>2.43</c:v>
                </c:pt>
                <c:pt idx="5">
                  <c:v>2.47044</c:v>
                </c:pt>
                <c:pt idx="6">
                  <c:v>2.59</c:v>
                </c:pt>
                <c:pt idx="7">
                  <c:v>2.81</c:v>
                </c:pt>
                <c:pt idx="8">
                  <c:v>2.87</c:v>
                </c:pt>
                <c:pt idx="9">
                  <c:v>2.87</c:v>
                </c:pt>
                <c:pt idx="10">
                  <c:v>2.87</c:v>
                </c:pt>
                <c:pt idx="11">
                  <c:v>2.937</c:v>
                </c:pt>
                <c:pt idx="12">
                  <c:v>3.17</c:v>
                </c:pt>
                <c:pt idx="13">
                  <c:v>3.27</c:v>
                </c:pt>
                <c:pt idx="14">
                  <c:v>3.274</c:v>
                </c:pt>
                <c:pt idx="15">
                  <c:v>3.29</c:v>
                </c:pt>
                <c:pt idx="16">
                  <c:v>3.29</c:v>
                </c:pt>
                <c:pt idx="17">
                  <c:v>3.3</c:v>
                </c:pt>
                <c:pt idx="18">
                  <c:v>3.305</c:v>
                </c:pt>
                <c:pt idx="19">
                  <c:v>3.3179</c:v>
                </c:pt>
                <c:pt idx="20">
                  <c:v>3.37</c:v>
                </c:pt>
                <c:pt idx="21">
                  <c:v>3.72</c:v>
                </c:pt>
                <c:pt idx="22">
                  <c:v>3.72</c:v>
                </c:pt>
                <c:pt idx="23">
                  <c:v>3.83</c:v>
                </c:pt>
                <c:pt idx="24">
                  <c:v>3.98</c:v>
                </c:pt>
                <c:pt idx="25">
                  <c:v>3.98</c:v>
                </c:pt>
                <c:pt idx="26">
                  <c:v>4.02</c:v>
                </c:pt>
                <c:pt idx="27">
                  <c:v>4.02</c:v>
                </c:pt>
                <c:pt idx="28">
                  <c:v>4.03</c:v>
                </c:pt>
                <c:pt idx="29">
                  <c:v>4.03</c:v>
                </c:pt>
                <c:pt idx="30">
                  <c:v>4.063</c:v>
                </c:pt>
                <c:pt idx="31">
                  <c:v>4.24</c:v>
                </c:pt>
                <c:pt idx="32">
                  <c:v>4.3</c:v>
                </c:pt>
                <c:pt idx="33">
                  <c:v>4.37</c:v>
                </c:pt>
                <c:pt idx="34">
                  <c:v>4.44</c:v>
                </c:pt>
                <c:pt idx="35">
                  <c:v>4.46</c:v>
                </c:pt>
                <c:pt idx="36">
                  <c:v>4.46</c:v>
                </c:pt>
                <c:pt idx="37">
                  <c:v>4.46</c:v>
                </c:pt>
                <c:pt idx="38">
                  <c:v>4.5758</c:v>
                </c:pt>
                <c:pt idx="39">
                  <c:v>4.59</c:v>
                </c:pt>
                <c:pt idx="40">
                  <c:v>4.69</c:v>
                </c:pt>
                <c:pt idx="41">
                  <c:v>4.765</c:v>
                </c:pt>
                <c:pt idx="42">
                  <c:v>4.89</c:v>
                </c:pt>
                <c:pt idx="43">
                  <c:v>5.19</c:v>
                </c:pt>
                <c:pt idx="44">
                  <c:v>5.23</c:v>
                </c:pt>
                <c:pt idx="45">
                  <c:v>5.33</c:v>
                </c:pt>
                <c:pt idx="46">
                  <c:v>5.33</c:v>
                </c:pt>
                <c:pt idx="47">
                  <c:v>5.56</c:v>
                </c:pt>
                <c:pt idx="48">
                  <c:v>5.69</c:v>
                </c:pt>
                <c:pt idx="49">
                  <c:v>5.74</c:v>
                </c:pt>
                <c:pt idx="50">
                  <c:v>5.736</c:v>
                </c:pt>
                <c:pt idx="51">
                  <c:v>5.76</c:v>
                </c:pt>
                <c:pt idx="52">
                  <c:v>5.9325</c:v>
                </c:pt>
                <c:pt idx="53">
                  <c:v>5.939</c:v>
                </c:pt>
                <c:pt idx="54">
                  <c:v>6</c:v>
                </c:pt>
                <c:pt idx="55">
                  <c:v>6.1</c:v>
                </c:pt>
                <c:pt idx="56">
                  <c:v>6.117</c:v>
                </c:pt>
                <c:pt idx="57">
                  <c:v>6.131</c:v>
                </c:pt>
                <c:pt idx="58">
                  <c:v>6.43</c:v>
                </c:pt>
                <c:pt idx="59">
                  <c:v>6.5</c:v>
                </c:pt>
                <c:pt idx="60">
                  <c:v>6.54</c:v>
                </c:pt>
                <c:pt idx="61">
                  <c:v>6.565</c:v>
                </c:pt>
                <c:pt idx="62">
                  <c:v>6.608</c:v>
                </c:pt>
                <c:pt idx="63">
                  <c:v>6.7</c:v>
                </c:pt>
                <c:pt idx="64">
                  <c:v>6.99</c:v>
                </c:pt>
                <c:pt idx="65">
                  <c:v>6.999</c:v>
                </c:pt>
                <c:pt idx="66">
                  <c:v>7.04</c:v>
                </c:pt>
                <c:pt idx="67">
                  <c:v>7.14</c:v>
                </c:pt>
                <c:pt idx="68">
                  <c:v>7.162</c:v>
                </c:pt>
                <c:pt idx="69">
                  <c:v>7.3897</c:v>
                </c:pt>
                <c:pt idx="70">
                  <c:v>7.3897</c:v>
                </c:pt>
                <c:pt idx="71">
                  <c:v>7.39</c:v>
                </c:pt>
                <c:pt idx="72">
                  <c:v>7.39</c:v>
                </c:pt>
                <c:pt idx="73">
                  <c:v>7.473</c:v>
                </c:pt>
                <c:pt idx="74">
                  <c:v>7.505</c:v>
                </c:pt>
                <c:pt idx="75">
                  <c:v>7.55</c:v>
                </c:pt>
                <c:pt idx="76">
                  <c:v>7.59</c:v>
                </c:pt>
                <c:pt idx="77">
                  <c:v>7.91</c:v>
                </c:pt>
                <c:pt idx="78">
                  <c:v>7.953</c:v>
                </c:pt>
                <c:pt idx="79">
                  <c:v>8.15</c:v>
                </c:pt>
                <c:pt idx="80">
                  <c:v>8.208</c:v>
                </c:pt>
                <c:pt idx="81">
                  <c:v>8.35</c:v>
                </c:pt>
                <c:pt idx="82">
                  <c:v>8.39</c:v>
                </c:pt>
                <c:pt idx="83">
                  <c:v>8.4</c:v>
                </c:pt>
                <c:pt idx="84">
                  <c:v>8.4</c:v>
                </c:pt>
                <c:pt idx="85">
                  <c:v>8.428</c:v>
                </c:pt>
                <c:pt idx="86">
                  <c:v>8.43</c:v>
                </c:pt>
                <c:pt idx="87">
                  <c:v>8.44</c:v>
                </c:pt>
                <c:pt idx="88">
                  <c:v>8.444</c:v>
                </c:pt>
                <c:pt idx="89">
                  <c:v>8.47</c:v>
                </c:pt>
                <c:pt idx="90">
                  <c:v>8.52</c:v>
                </c:pt>
                <c:pt idx="91">
                  <c:v>8.89</c:v>
                </c:pt>
                <c:pt idx="92">
                  <c:v>8.89</c:v>
                </c:pt>
                <c:pt idx="93">
                  <c:v>8.9</c:v>
                </c:pt>
                <c:pt idx="94">
                  <c:v>8.944</c:v>
                </c:pt>
                <c:pt idx="95">
                  <c:v>9.19</c:v>
                </c:pt>
                <c:pt idx="96">
                  <c:v>9.19</c:v>
                </c:pt>
                <c:pt idx="97">
                  <c:v>10.01</c:v>
                </c:pt>
                <c:pt idx="98">
                  <c:v>10.03</c:v>
                </c:pt>
                <c:pt idx="99">
                  <c:v>10.18</c:v>
                </c:pt>
                <c:pt idx="100">
                  <c:v>10.42</c:v>
                </c:pt>
                <c:pt idx="101">
                  <c:v>10.43</c:v>
                </c:pt>
                <c:pt idx="102">
                  <c:v>10.486</c:v>
                </c:pt>
                <c:pt idx="103">
                  <c:v>10.61</c:v>
                </c:pt>
                <c:pt idx="104">
                  <c:v>10.61</c:v>
                </c:pt>
                <c:pt idx="105">
                  <c:v>11.39</c:v>
                </c:pt>
                <c:pt idx="106">
                  <c:v>11.64</c:v>
                </c:pt>
                <c:pt idx="107">
                  <c:v>12.49</c:v>
                </c:pt>
                <c:pt idx="108">
                  <c:v>13.03</c:v>
                </c:pt>
                <c:pt idx="109">
                  <c:v>13.285</c:v>
                </c:pt>
                <c:pt idx="110">
                  <c:v>13.29</c:v>
                </c:pt>
                <c:pt idx="111">
                  <c:v>13.29</c:v>
                </c:pt>
                <c:pt idx="112">
                  <c:v>13.53</c:v>
                </c:pt>
                <c:pt idx="113">
                  <c:v>13.48</c:v>
                </c:pt>
                <c:pt idx="114">
                  <c:v>13.54</c:v>
                </c:pt>
                <c:pt idx="115">
                  <c:v>13.54</c:v>
                </c:pt>
                <c:pt idx="116">
                  <c:v>13.94</c:v>
                </c:pt>
                <c:pt idx="117">
                  <c:v>15.41</c:v>
                </c:pt>
                <c:pt idx="118">
                  <c:v>15.41</c:v>
                </c:pt>
                <c:pt idx="119">
                  <c:v>15.794</c:v>
                </c:pt>
                <c:pt idx="120">
                  <c:v>16.249</c:v>
                </c:pt>
              </c:numCache>
            </c:numRef>
          </c:xVal>
          <c:yVal>
            <c:numRef>
              <c:f>'VE7BQH 432 MHz Tables '!$I$12:$I$132</c:f>
              <c:numCache>
                <c:ptCount val="121"/>
                <c:pt idx="0">
                  <c:v>-3.3460422781982757</c:v>
                </c:pt>
                <c:pt idx="1">
                  <c:v>0.9844465103778255</c:v>
                </c:pt>
                <c:pt idx="2">
                  <c:v>-1.387903290856915</c:v>
                </c:pt>
                <c:pt idx="3">
                  <c:v>2.885499331452916</c:v>
                </c:pt>
                <c:pt idx="4">
                  <c:v>0.35992284420894904</c:v>
                </c:pt>
                <c:pt idx="5">
                  <c:v>0.43522388360421616</c:v>
                </c:pt>
                <c:pt idx="6">
                  <c:v>0.6385953521387329</c:v>
                </c:pt>
                <c:pt idx="7">
                  <c:v>1.6152586817825032</c:v>
                </c:pt>
                <c:pt idx="8">
                  <c:v>1.2429427738852183</c:v>
                </c:pt>
                <c:pt idx="9">
                  <c:v>1.6928720152922772</c:v>
                </c:pt>
                <c:pt idx="10">
                  <c:v>1.7004550629186497</c:v>
                </c:pt>
                <c:pt idx="11">
                  <c:v>1.6283266169633954</c:v>
                </c:pt>
                <c:pt idx="12">
                  <c:v>2.709034032202105</c:v>
                </c:pt>
                <c:pt idx="13">
                  <c:v>2.670793519019405</c:v>
                </c:pt>
                <c:pt idx="14">
                  <c:v>2.6180272149361556</c:v>
                </c:pt>
                <c:pt idx="15">
                  <c:v>2.884109850682975</c:v>
                </c:pt>
                <c:pt idx="16">
                  <c:v>2.929330611417644</c:v>
                </c:pt>
                <c:pt idx="17">
                  <c:v>2.5389576285788706</c:v>
                </c:pt>
                <c:pt idx="18">
                  <c:v>2.1856044248138</c:v>
                </c:pt>
                <c:pt idx="19">
                  <c:v>2.630389991238008</c:v>
                </c:pt>
                <c:pt idx="20">
                  <c:v>3.5058037515120013</c:v>
                </c:pt>
                <c:pt idx="21">
                  <c:v>3.565879450995599</c:v>
                </c:pt>
                <c:pt idx="22">
                  <c:v>3.5806572666270213</c:v>
                </c:pt>
                <c:pt idx="23">
                  <c:v>3.124442884933398</c:v>
                </c:pt>
                <c:pt idx="24">
                  <c:v>1.2675132641320808</c:v>
                </c:pt>
                <c:pt idx="25">
                  <c:v>1.251310237575865</c:v>
                </c:pt>
                <c:pt idx="26">
                  <c:v>1.6658346000998279</c:v>
                </c:pt>
                <c:pt idx="27">
                  <c:v>3.31192190394707</c:v>
                </c:pt>
                <c:pt idx="28">
                  <c:v>4.064150414717037</c:v>
                </c:pt>
                <c:pt idx="29">
                  <c:v>4.081059707152658</c:v>
                </c:pt>
                <c:pt idx="30">
                  <c:v>3.5884486072055033</c:v>
                </c:pt>
                <c:pt idx="31">
                  <c:v>3.3423174702423566</c:v>
                </c:pt>
                <c:pt idx="32">
                  <c:v>3.951138845327243</c:v>
                </c:pt>
                <c:pt idx="33">
                  <c:v>3.812023102213196</c:v>
                </c:pt>
                <c:pt idx="34">
                  <c:v>4.358028881731141</c:v>
                </c:pt>
                <c:pt idx="35">
                  <c:v>3.39108536883948</c:v>
                </c:pt>
                <c:pt idx="36">
                  <c:v>1.3330309455342082</c:v>
                </c:pt>
                <c:pt idx="37">
                  <c:v>1.2690230256967183</c:v>
                </c:pt>
                <c:pt idx="38">
                  <c:v>3.8562479670380654</c:v>
                </c:pt>
                <c:pt idx="39">
                  <c:v>4.699647823472311</c:v>
                </c:pt>
                <c:pt idx="40">
                  <c:v>3.7191400604353326</c:v>
                </c:pt>
                <c:pt idx="41">
                  <c:v>3.4705321277025227</c:v>
                </c:pt>
                <c:pt idx="42">
                  <c:v>4.850847568943411</c:v>
                </c:pt>
                <c:pt idx="43">
                  <c:v>5.391571918582866</c:v>
                </c:pt>
                <c:pt idx="44">
                  <c:v>5.047987146345108</c:v>
                </c:pt>
                <c:pt idx="45">
                  <c:v>5.235036927030251</c:v>
                </c:pt>
                <c:pt idx="46">
                  <c:v>5.2732656996364895</c:v>
                </c:pt>
                <c:pt idx="47">
                  <c:v>4.383664360851945</c:v>
                </c:pt>
                <c:pt idx="48">
                  <c:v>5.309722601616034</c:v>
                </c:pt>
                <c:pt idx="49">
                  <c:v>5.166632287142967</c:v>
                </c:pt>
                <c:pt idx="50">
                  <c:v>5.176890096222806</c:v>
                </c:pt>
                <c:pt idx="51">
                  <c:v>5.725933707552741</c:v>
                </c:pt>
                <c:pt idx="52">
                  <c:v>5.653738892493738</c:v>
                </c:pt>
                <c:pt idx="53">
                  <c:v>4.113926677143862</c:v>
                </c:pt>
                <c:pt idx="54">
                  <c:v>4.950537947500052</c:v>
                </c:pt>
                <c:pt idx="55">
                  <c:v>4.677582620829092</c:v>
                </c:pt>
                <c:pt idx="56">
                  <c:v>6.330639037279209</c:v>
                </c:pt>
                <c:pt idx="57">
                  <c:v>6.218253075741224</c:v>
                </c:pt>
                <c:pt idx="58">
                  <c:v>5.126204204659025</c:v>
                </c:pt>
                <c:pt idx="59">
                  <c:v>5.900555376498573</c:v>
                </c:pt>
                <c:pt idx="60">
                  <c:v>6.605215170237074</c:v>
                </c:pt>
                <c:pt idx="61">
                  <c:v>6.274949736033275</c:v>
                </c:pt>
                <c:pt idx="62">
                  <c:v>3.1918775321313113</c:v>
                </c:pt>
                <c:pt idx="63">
                  <c:v>5.446522270007971</c:v>
                </c:pt>
                <c:pt idx="64">
                  <c:v>7.288786404076081</c:v>
                </c:pt>
                <c:pt idx="65">
                  <c:v>7.441534704008795</c:v>
                </c:pt>
                <c:pt idx="66">
                  <c:v>7.316581717688674</c:v>
                </c:pt>
                <c:pt idx="67">
                  <c:v>6.770174312486038</c:v>
                </c:pt>
                <c:pt idx="68">
                  <c:v>5.337990197503942</c:v>
                </c:pt>
                <c:pt idx="69">
                  <c:v>6.289359980305395</c:v>
                </c:pt>
                <c:pt idx="70">
                  <c:v>6.303586378216416</c:v>
                </c:pt>
                <c:pt idx="71">
                  <c:v>6.333092650412926</c:v>
                </c:pt>
                <c:pt idx="72">
                  <c:v>6.348582586376221</c:v>
                </c:pt>
                <c:pt idx="73">
                  <c:v>8.158716165989983</c:v>
                </c:pt>
                <c:pt idx="74">
                  <c:v>7.725752423985284</c:v>
                </c:pt>
                <c:pt idx="75">
                  <c:v>7.222706229002995</c:v>
                </c:pt>
                <c:pt idx="76">
                  <c:v>6.57764376515696</c:v>
                </c:pt>
                <c:pt idx="77">
                  <c:v>5.8046072028887075</c:v>
                </c:pt>
                <c:pt idx="78">
                  <c:v>8.292989409749186</c:v>
                </c:pt>
                <c:pt idx="79">
                  <c:v>6.588980092769042</c:v>
                </c:pt>
                <c:pt idx="80">
                  <c:v>8.136628365892744</c:v>
                </c:pt>
                <c:pt idx="81">
                  <c:v>7.881756030503567</c:v>
                </c:pt>
                <c:pt idx="82">
                  <c:v>7.989445078469597</c:v>
                </c:pt>
                <c:pt idx="83">
                  <c:v>8.238025183519731</c:v>
                </c:pt>
                <c:pt idx="84">
                  <c:v>8.218025183519732</c:v>
                </c:pt>
                <c:pt idx="85">
                  <c:v>5.184900669960591</c:v>
                </c:pt>
                <c:pt idx="86">
                  <c:v>8.546569315380697</c:v>
                </c:pt>
                <c:pt idx="87">
                  <c:v>5.733314274928887</c:v>
                </c:pt>
                <c:pt idx="88">
                  <c:v>8.200315258759609</c:v>
                </c:pt>
                <c:pt idx="89">
                  <c:v>7.2995150739745895</c:v>
                </c:pt>
                <c:pt idx="90">
                  <c:v>7.752978039158105</c:v>
                </c:pt>
                <c:pt idx="91">
                  <c:v>8.577992670815284</c:v>
                </c:pt>
                <c:pt idx="92">
                  <c:v>8.598493497438817</c:v>
                </c:pt>
                <c:pt idx="93">
                  <c:v>7.362678524920508</c:v>
                </c:pt>
                <c:pt idx="94">
                  <c:v>8.708405477760365</c:v>
                </c:pt>
                <c:pt idx="95">
                  <c:v>4.549754876471116</c:v>
                </c:pt>
                <c:pt idx="96">
                  <c:v>5.113188695195628</c:v>
                </c:pt>
                <c:pt idx="97">
                  <c:v>8.496581717688674</c:v>
                </c:pt>
                <c:pt idx="98">
                  <c:v>8.956893956584686</c:v>
                </c:pt>
                <c:pt idx="99">
                  <c:v>7.585455815955299</c:v>
                </c:pt>
                <c:pt idx="100">
                  <c:v>6.498416600453478</c:v>
                </c:pt>
                <c:pt idx="101">
                  <c:v>8.118688957087237</c:v>
                </c:pt>
                <c:pt idx="102">
                  <c:v>9.197447355295058</c:v>
                </c:pt>
                <c:pt idx="103">
                  <c:v>7.773947900146354</c:v>
                </c:pt>
                <c:pt idx="104">
                  <c:v>7.773947900146354</c:v>
                </c:pt>
                <c:pt idx="105">
                  <c:v>9.438593906786952</c:v>
                </c:pt>
                <c:pt idx="106">
                  <c:v>8.842300603766965</c:v>
                </c:pt>
                <c:pt idx="107">
                  <c:v>8.406011050663796</c:v>
                </c:pt>
                <c:pt idx="108">
                  <c:v>9.58430591336608</c:v>
                </c:pt>
                <c:pt idx="109">
                  <c:v>7.852055309808687</c:v>
                </c:pt>
                <c:pt idx="110">
                  <c:v>6.007639470751538</c:v>
                </c:pt>
                <c:pt idx="111">
                  <c:v>5.382343032670484</c:v>
                </c:pt>
                <c:pt idx="112">
                  <c:v>8.07155456459623</c:v>
                </c:pt>
                <c:pt idx="113">
                  <c:v>9.681540579675694</c:v>
                </c:pt>
                <c:pt idx="114">
                  <c:v>9.541632990761283</c:v>
                </c:pt>
                <c:pt idx="115">
                  <c:v>9.899394842935369</c:v>
                </c:pt>
                <c:pt idx="116">
                  <c:v>9.249142203360435</c:v>
                </c:pt>
                <c:pt idx="117">
                  <c:v>10.505279617340076</c:v>
                </c:pt>
                <c:pt idx="118">
                  <c:v>10.641710761755988</c:v>
                </c:pt>
                <c:pt idx="119">
                  <c:v>10.880486339897526</c:v>
                </c:pt>
                <c:pt idx="120">
                  <c:v>11.031075667364455</c:v>
                </c:pt>
              </c:numCache>
            </c:numRef>
          </c:yVal>
          <c:smooth val="1"/>
        </c:ser>
        <c:axId val="45457532"/>
        <c:axId val="6464605"/>
      </c:scatterChart>
      <c:valAx>
        <c:axId val="45457532"/>
        <c:scaling>
          <c:orientation val="minMax"/>
          <c:min val="1"/>
        </c:scaling>
        <c:axPos val="b"/>
        <c:title>
          <c:tx>
            <c:rich>
              <a:bodyPr vert="horz" rot="0" anchor="ctr"/>
              <a:lstStyle/>
              <a:p>
                <a:pPr algn="ctr">
                  <a:defRPr/>
                </a:pPr>
                <a:r>
                  <a:rPr lang="en-US" cap="none" sz="1200" b="1" i="0" u="none" baseline="0">
                    <a:solidFill>
                      <a:srgbClr val="000000"/>
                    </a:solidFill>
                    <a:latin typeface="Arial"/>
                    <a:ea typeface="Arial"/>
                    <a:cs typeface="Arial"/>
                  </a:rPr>
                  <a:t>[wl]</a:t>
                </a:r>
              </a:p>
            </c:rich>
          </c:tx>
          <c:layout>
            <c:manualLayout>
              <c:xMode val="factor"/>
              <c:yMode val="factor"/>
              <c:x val="0.25225"/>
              <c:y val="0.119"/>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464605"/>
        <c:crossesAt val="13"/>
        <c:crossBetween val="midCat"/>
        <c:dispUnits/>
        <c:majorUnit val="1"/>
        <c:minorUnit val="0.4"/>
      </c:valAx>
      <c:valAx>
        <c:axId val="6464605"/>
        <c:scaling>
          <c:orientation val="minMax"/>
          <c:max val="13"/>
          <c:min val="2"/>
        </c:scaling>
        <c:axPos val="l"/>
        <c:title>
          <c:tx>
            <c:rich>
              <a:bodyPr vert="horz" rot="-5400000" anchor="ctr"/>
              <a:lstStyle/>
              <a:p>
                <a:pPr algn="ctr">
                  <a:defRPr/>
                </a:pPr>
                <a:r>
                  <a:rPr lang="en-US" cap="none" sz="1200" b="1" i="0" u="none" baseline="0">
                    <a:solidFill>
                      <a:srgbClr val="000000"/>
                    </a:solidFill>
                    <a:latin typeface="Arial"/>
                    <a:ea typeface="Arial"/>
                    <a:cs typeface="Arial"/>
                  </a:rPr>
                  <a:t>G/T</a:t>
                </a:r>
              </a:p>
            </c:rich>
          </c:tx>
          <c:layout>
            <c:manualLayout>
              <c:xMode val="factor"/>
              <c:yMode val="factor"/>
              <c:x val="-0.01225"/>
              <c:y val="0.126"/>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5457532"/>
        <c:crossesAt val="1"/>
        <c:crossBetween val="midCat"/>
        <c:dispUnits/>
        <c:majorUnit val="1"/>
        <c:minorUnit val="0.040346193281213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46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144 MHz Antenna G/T vs. Electrical Length (1.0 to 3.5 wl)</a:t>
            </a:r>
          </a:p>
        </c:rich>
      </c:tx>
      <c:layout>
        <c:manualLayout>
          <c:xMode val="factor"/>
          <c:yMode val="factor"/>
          <c:x val="0.0425"/>
          <c:y val="-0.014"/>
        </c:manualLayout>
      </c:layout>
      <c:spPr>
        <a:noFill/>
        <a:ln>
          <a:noFill/>
        </a:ln>
      </c:spPr>
    </c:title>
    <c:plotArea>
      <c:layout>
        <c:manualLayout>
          <c:xMode val="edge"/>
          <c:yMode val="edge"/>
          <c:x val="0.01"/>
          <c:y val="0.026"/>
          <c:w val="0.98925"/>
          <c:h val="0.97375"/>
        </c:manualLayout>
      </c:layout>
      <c:scatterChart>
        <c:scatterStyle val="smoothMarker"/>
        <c:varyColors val="0"/>
        <c:ser>
          <c:idx val="0"/>
          <c:order val="0"/>
          <c:tx>
            <c:strRef>
              <c:f>'VE7BQH 144 MHz Tables'!$A$10</c:f>
              <c:strCache>
                <c:ptCount val="1"/>
                <c:pt idx="0">
                  <c:v>ANTENNA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tx>
                <c:rich>
                  <a:bodyPr vert="horz" rot="0" anchor="ctr"/>
                  <a:lstStyle/>
                  <a:p>
                    <a:pPr algn="ctr">
                      <a:defRPr/>
                    </a:pPr>
                    <a:r>
                      <a:rPr lang="en-US" cap="none" sz="700" b="0" i="0" u="none" baseline="0">
                        <a:solidFill>
                          <a:srgbClr val="000000"/>
                        </a:solidFill>
                        <a:latin typeface="Arial"/>
                        <a:ea typeface="Arial"/>
                        <a:cs typeface="Arial"/>
                      </a:rPr>
                      <a:t>+KF2YN Boxkite 4</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Arial"/>
                        <a:ea typeface="Arial"/>
                        <a:cs typeface="Arial"/>
                      </a:rPr>
                      <a:t>+Eantenna 144LFA4</a:t>
                    </a:r>
                  </a:p>
                </c:rich>
              </c:tx>
              <c:numFmt formatCode="General" sourceLinked="1"/>
              <c:dLblPos val="l"/>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Arial"/>
                        <a:ea typeface="Arial"/>
                        <a:cs typeface="Arial"/>
                      </a:rPr>
                      <a:t>+G4CQM WA26075</a:t>
                    </a:r>
                  </a:p>
                </c:rich>
              </c:tx>
              <c:numFmt formatCode="General" sourceLinked="1"/>
              <c:dLblPos val="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Arial"/>
                        <a:ea typeface="Arial"/>
                        <a:cs typeface="Arial"/>
                      </a:rPr>
                      <a:t>+Eantenna 144LFA5</a:t>
                    </a:r>
                  </a:p>
                </c:rich>
              </c:tx>
              <c:numFmt formatCode="General" sourceLinked="1"/>
              <c:dLblPos val="l"/>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latin typeface="Arial"/>
                        <a:ea typeface="Arial"/>
                        <a:cs typeface="Arial"/>
                      </a:rPr>
                      <a:t>G4CQM 6</a:t>
                    </a:r>
                  </a:p>
                </c:rich>
              </c:tx>
              <c:numFmt formatCode="General" sourceLinked="1"/>
              <c:dLblPos val="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Arial"/>
                        <a:ea typeface="Arial"/>
                        <a:cs typeface="Arial"/>
                      </a:rPr>
                      <a:t>+KF2YN Boxkite 6</a:t>
                    </a:r>
                  </a:p>
                </c:rich>
              </c:tx>
              <c:numFmt formatCode="General" sourceLinked="1"/>
              <c:dLblPos val="l"/>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Arial"/>
                        <a:ea typeface="Arial"/>
                        <a:cs typeface="Arial"/>
                      </a:rPr>
                      <a:t>Vine 6 OWL</a:t>
                    </a:r>
                  </a:p>
                </c:rich>
              </c:tx>
              <c:numFmt formatCode="General" sourceLinked="1"/>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Arial"/>
                        <a:ea typeface="Arial"/>
                        <a:cs typeface="Arial"/>
                      </a:rPr>
                      <a:t>G0KSC 6 LFA</a:t>
                    </a:r>
                  </a:p>
                </c:rich>
              </c:tx>
              <c:numFmt formatCode="General" sourceLinked="1"/>
              <c:dLblPos val="l"/>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Arial"/>
                        <a:ea typeface="Arial"/>
                        <a:cs typeface="Arial"/>
                      </a:rPr>
                      <a:t>DG7YBN GTV 2-6m</a:t>
                    </a:r>
                  </a:p>
                </c:rich>
              </c:tx>
              <c:numFmt formatCode="General" sourceLinked="1"/>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+I5MZY 5</a:t>
                    </a:r>
                  </a:p>
                </c:rich>
              </c:tx>
              <c:numFmt formatCode="General" sourceLinked="1"/>
              <c:dLblPos val="l"/>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Arial"/>
                        <a:ea typeface="Arial"/>
                        <a:cs typeface="Arial"/>
                      </a:rPr>
                      <a:t>+G4CQM WA27116</a:t>
                    </a:r>
                  </a:p>
                </c:rich>
              </c:tx>
              <c:numFmt formatCode="General" sourceLinked="1"/>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DD0VF 6</a:t>
                    </a:r>
                  </a:p>
                </c:rich>
              </c:tx>
              <c:numFmt formatCode="General" sourceLinked="1"/>
              <c:dLblPos val="l"/>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*DD0VF 6</a:t>
                    </a:r>
                  </a:p>
                </c:rich>
              </c:tx>
              <c:numFmt formatCode="General" sourceLinked="1"/>
              <c:dLblPos val="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M2 2M7</a:t>
                    </a:r>
                  </a:p>
                </c:rich>
              </c:tx>
              <c:numFmt formatCode="General" sourceLinked="1"/>
              <c:dLblPos val="l"/>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Arial"/>
                        <a:ea typeface="Arial"/>
                        <a:cs typeface="Arial"/>
                      </a:rPr>
                      <a:t>*M2 2M7</a:t>
                    </a:r>
                  </a:p>
                </c:rich>
              </c:tx>
              <c:numFmt formatCode="General" sourceLinked="1"/>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+KF2YN Boxkite 7</a:t>
                    </a:r>
                  </a:p>
                </c:rich>
              </c:tx>
              <c:numFmt formatCode="General" sourceLinked="1"/>
              <c:dLblPos val="l"/>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+YU7XL 8 Hybrid</a:t>
                    </a:r>
                  </a:p>
                </c:rich>
              </c:tx>
              <c:numFmt formatCode="General" sourceLinked="1"/>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Arial"/>
                        <a:ea typeface="Arial"/>
                        <a:cs typeface="Arial"/>
                      </a:rPr>
                      <a:t>*YU7XL 8 Hybrid</a:t>
                    </a:r>
                  </a:p>
                </c:rich>
              </c:tx>
              <c:numFmt formatCode="General" sourceLinked="1"/>
              <c:dLblPos val="l"/>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+G0KSC 7LFA</a:t>
                    </a:r>
                  </a:p>
                </c:rich>
              </c:tx>
              <c:numFmt formatCode="General" sourceLinked="1"/>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+*G0KSC 7 LFA</a:t>
                    </a:r>
                  </a:p>
                </c:rich>
              </c:tx>
              <c:numFmt formatCode="General" sourceLinked="1"/>
              <c:dLblPos val="l"/>
              <c:showLegendKey val="0"/>
              <c:showVal val="0"/>
              <c:showBubbleSize val="0"/>
              <c:showCatName val="1"/>
              <c:showSerName val="0"/>
              <c:showPercent val="0"/>
            </c:dLbl>
            <c:dLbl>
              <c:idx val="20"/>
              <c:tx>
                <c:rich>
                  <a:bodyPr vert="horz" rot="0" anchor="ctr"/>
                  <a:lstStyle/>
                  <a:p>
                    <a:pPr algn="ctr">
                      <a:defRPr/>
                    </a:pPr>
                    <a:r>
                      <a:rPr lang="en-US" cap="none" sz="700" b="0" i="0" u="none" baseline="0">
                        <a:solidFill>
                          <a:srgbClr val="000000"/>
                        </a:solidFill>
                        <a:latin typeface="Arial"/>
                        <a:ea typeface="Arial"/>
                        <a:cs typeface="Arial"/>
                      </a:rPr>
                      <a:t>+EAntenna 144LFA7</a:t>
                    </a:r>
                  </a:p>
                </c:rich>
              </c:tx>
              <c:numFmt formatCode="General" sourceLinked="1"/>
              <c:showLegendKey val="0"/>
              <c:showVal val="0"/>
              <c:showBubbleSize val="0"/>
              <c:showCatName val="1"/>
              <c:showSerName val="0"/>
              <c:showPercent val="0"/>
            </c:dLbl>
            <c:dLbl>
              <c:idx val="21"/>
              <c:tx>
                <c:rich>
                  <a:bodyPr vert="horz" rot="0" anchor="ctr"/>
                  <a:lstStyle/>
                  <a:p>
                    <a:pPr algn="ctr">
                      <a:defRPr/>
                    </a:pPr>
                    <a:r>
                      <a:rPr lang="en-US" cap="none" sz="700" b="0" i="0" u="none" baseline="0">
                        <a:solidFill>
                          <a:srgbClr val="000000"/>
                        </a:solidFill>
                        <a:latin typeface="Arial"/>
                        <a:ea typeface="Arial"/>
                        <a:cs typeface="Arial"/>
                      </a:rPr>
                      <a:t>+DG7YBN 7</a:t>
                    </a:r>
                  </a:p>
                </c:rich>
              </c:tx>
              <c:numFmt formatCode="General" sourceLinked="1"/>
              <c:dLblPos val="l"/>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Vine 7 FD</a:t>
                    </a:r>
                  </a:p>
                </c:rich>
              </c:tx>
              <c:numFmt formatCode="General" sourceLinked="1"/>
              <c:showLegendKey val="0"/>
              <c:showVal val="0"/>
              <c:showBubbleSize val="0"/>
              <c:showCatName val="1"/>
              <c:showSerName val="0"/>
              <c:showPercent val="0"/>
            </c:dLbl>
            <c:dLbl>
              <c:idx val="23"/>
              <c:tx>
                <c:rich>
                  <a:bodyPr vert="horz" rot="0" anchor="ctr"/>
                  <a:lstStyle/>
                  <a:p>
                    <a:pPr algn="ctr">
                      <a:defRPr/>
                    </a:pPr>
                    <a:r>
                      <a:rPr lang="en-US" cap="none" sz="700" b="0" i="0" u="none" baseline="0">
                        <a:solidFill>
                          <a:srgbClr val="000000"/>
                        </a:solidFill>
                        <a:latin typeface="Arial"/>
                        <a:ea typeface="Arial"/>
                        <a:cs typeface="Arial"/>
                      </a:rPr>
                      <a:t>+InnoV 7 FD</a:t>
                    </a:r>
                  </a:p>
                </c:rich>
              </c:tx>
              <c:numFmt formatCode="General" sourceLinked="1"/>
              <c:dLblPos val="l"/>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Arial"/>
                        <a:ea typeface="Arial"/>
                        <a:cs typeface="Arial"/>
                      </a:rPr>
                      <a:t>+*InnoV 7 FD</a:t>
                    </a:r>
                  </a:p>
                </c:rich>
              </c:tx>
              <c:numFmt formatCode="General" sourceLinked="1"/>
              <c:showLegendKey val="0"/>
              <c:showVal val="0"/>
              <c:showBubbleSize val="0"/>
              <c:showCatName val="1"/>
              <c:showSerName val="0"/>
              <c:showPercent val="0"/>
            </c:dLbl>
            <c:dLbl>
              <c:idx val="25"/>
              <c:tx>
                <c:rich>
                  <a:bodyPr vert="horz" rot="0" anchor="ctr"/>
                  <a:lstStyle/>
                  <a:p>
                    <a:pPr algn="ctr">
                      <a:defRPr/>
                    </a:pPr>
                    <a:r>
                      <a:rPr lang="en-US" cap="none" sz="700" b="0" i="0" u="none" baseline="0">
                        <a:solidFill>
                          <a:srgbClr val="000000"/>
                        </a:solidFill>
                        <a:latin typeface="Arial"/>
                        <a:ea typeface="Arial"/>
                        <a:cs typeface="Arial"/>
                      </a:rPr>
                      <a:t>G4CQM 7</a:t>
                    </a:r>
                  </a:p>
                </c:rich>
              </c:tx>
              <c:numFmt formatCode="General" sourceLinked="1"/>
              <c:dLblPos val="l"/>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InnoV/G0KSC 7 LFA3 2020</a:t>
                    </a:r>
                  </a:p>
                </c:rich>
              </c:tx>
              <c:numFmt formatCode="General" sourceLinked="1"/>
              <c:showLegendKey val="0"/>
              <c:showVal val="0"/>
              <c:showBubbleSize val="0"/>
              <c:showCatName val="1"/>
              <c:showSerName val="0"/>
              <c:showPercent val="0"/>
            </c:dLbl>
            <c:dLbl>
              <c:idx val="27"/>
              <c:tx>
                <c:rich>
                  <a:bodyPr vert="horz" rot="0" anchor="ctr"/>
                  <a:lstStyle/>
                  <a:p>
                    <a:pPr algn="ctr">
                      <a:defRPr/>
                    </a:pPr>
                    <a:r>
                      <a:rPr lang="en-US" cap="none" sz="700" b="0" i="0" u="none" baseline="0">
                        <a:solidFill>
                          <a:srgbClr val="000000"/>
                        </a:solidFill>
                        <a:latin typeface="Arial"/>
                        <a:ea typeface="Arial"/>
                        <a:cs typeface="Arial"/>
                      </a:rPr>
                      <a:t>+CT1FFU 7</a:t>
                    </a:r>
                  </a:p>
                </c:rich>
              </c:tx>
              <c:numFmt formatCode="General" sourceLinked="1"/>
              <c:dLblPos val="l"/>
              <c:showLegendKey val="0"/>
              <c:showVal val="0"/>
              <c:showBubbleSize val="0"/>
              <c:showCatName val="1"/>
              <c:showSerName val="0"/>
              <c:showPercent val="0"/>
            </c:dLbl>
            <c:dLbl>
              <c:idx val="28"/>
              <c:tx>
                <c:rich>
                  <a:bodyPr vert="horz" rot="0" anchor="ctr"/>
                  <a:lstStyle/>
                  <a:p>
                    <a:pPr algn="ctr">
                      <a:defRPr/>
                    </a:pPr>
                    <a:r>
                      <a:rPr lang="en-US" cap="none" sz="700" b="0" i="0" u="none" baseline="0">
                        <a:solidFill>
                          <a:srgbClr val="000000"/>
                        </a:solidFill>
                        <a:latin typeface="Arial"/>
                        <a:ea typeface="Arial"/>
                        <a:cs typeface="Arial"/>
                      </a:rPr>
                      <a:t>DK7ZB 7</a:t>
                    </a:r>
                  </a:p>
                </c:rich>
              </c:tx>
              <c:numFmt formatCode="General" sourceLinked="1"/>
              <c:showLegendKey val="0"/>
              <c:showVal val="0"/>
              <c:showBubbleSize val="0"/>
              <c:showCatName val="1"/>
              <c:showSerName val="0"/>
              <c:showPercent val="0"/>
            </c:dLbl>
            <c:dLbl>
              <c:idx val="29"/>
              <c:tx>
                <c:rich>
                  <a:bodyPr vert="horz" rot="0" anchor="ctr"/>
                  <a:lstStyle/>
                  <a:p>
                    <a:pPr algn="ctr">
                      <a:defRPr/>
                    </a:pPr>
                    <a:r>
                      <a:rPr lang="en-US" cap="none" sz="700" b="0" i="0" u="none" baseline="0">
                        <a:solidFill>
                          <a:srgbClr val="000000"/>
                        </a:solidFill>
                        <a:latin typeface="Arial"/>
                        <a:ea typeface="Arial"/>
                        <a:cs typeface="Arial"/>
                      </a:rPr>
                      <a:t>+G4CQM WA9UXO</a:t>
                    </a:r>
                  </a:p>
                </c:rich>
              </c:tx>
              <c:numFmt formatCode="General" sourceLinked="1"/>
              <c:dLblPos val="l"/>
              <c:showLegendKey val="0"/>
              <c:showVal val="0"/>
              <c:showBubbleSize val="0"/>
              <c:showCatName val="1"/>
              <c:showSerName val="0"/>
              <c:showPercent val="0"/>
            </c:dLbl>
            <c:dLbl>
              <c:idx val="30"/>
              <c:tx>
                <c:rich>
                  <a:bodyPr vert="horz" rot="0" anchor="ctr"/>
                  <a:lstStyle/>
                  <a:p>
                    <a:pPr algn="ctr">
                      <a:defRPr/>
                    </a:pPr>
                    <a:r>
                      <a:rPr lang="en-US" cap="none" sz="700" b="0" i="0" u="none" baseline="0">
                        <a:solidFill>
                          <a:srgbClr val="000000"/>
                        </a:solidFill>
                        <a:latin typeface="Arial"/>
                        <a:ea typeface="Arial"/>
                        <a:cs typeface="Arial"/>
                      </a:rPr>
                      <a:t>IK0BZY 6</a:t>
                    </a:r>
                  </a:p>
                </c:rich>
              </c:tx>
              <c:numFmt formatCode="General" sourceLinked="1"/>
              <c:dLblPos val="r"/>
              <c:showLegendKey val="0"/>
              <c:showVal val="0"/>
              <c:showBubbleSize val="0"/>
              <c:showCatName val="1"/>
              <c:showSerName val="0"/>
              <c:showPercent val="0"/>
            </c:dLbl>
            <c:dLbl>
              <c:idx val="31"/>
              <c:tx>
                <c:rich>
                  <a:bodyPr vert="horz" rot="0" anchor="ctr"/>
                  <a:lstStyle/>
                  <a:p>
                    <a:pPr algn="ctr">
                      <a:defRPr/>
                    </a:pPr>
                    <a:r>
                      <a:rPr lang="en-US" cap="none" sz="700" b="0" i="0" u="none" baseline="0">
                        <a:solidFill>
                          <a:srgbClr val="000000"/>
                        </a:solidFill>
                        <a:latin typeface="Arial"/>
                        <a:ea typeface="Arial"/>
                        <a:cs typeface="Arial"/>
                      </a:rPr>
                      <a:t>G4CQM 10 UZ2</a:t>
                    </a:r>
                  </a:p>
                </c:rich>
              </c:tx>
              <c:numFmt formatCode="General" sourceLinked="1"/>
              <c:dLblPos val="l"/>
              <c:showLegendKey val="0"/>
              <c:showVal val="0"/>
              <c:showBubbleSize val="0"/>
              <c:showCatName val="1"/>
              <c:showSerName val="0"/>
              <c:showPercent val="0"/>
            </c:dLbl>
            <c:dLbl>
              <c:idx val="32"/>
              <c:tx>
                <c:rich>
                  <a:bodyPr vert="horz" rot="0" anchor="ctr"/>
                  <a:lstStyle/>
                  <a:p>
                    <a:pPr algn="ctr">
                      <a:defRPr/>
                    </a:pPr>
                    <a:r>
                      <a:rPr lang="en-US" cap="none" sz="700" b="0" i="0" u="none" baseline="0">
                        <a:solidFill>
                          <a:srgbClr val="000000"/>
                        </a:solidFill>
                        <a:latin typeface="Arial"/>
                        <a:ea typeface="Arial"/>
                        <a:cs typeface="Arial"/>
                      </a:rPr>
                      <a:t>+DG7YBN YBN 2-8m</a:t>
                    </a:r>
                  </a:p>
                </c:rich>
              </c:tx>
              <c:numFmt formatCode="General" sourceLinked="1"/>
              <c:dLblPos val="r"/>
              <c:showLegendKey val="0"/>
              <c:showVal val="0"/>
              <c:showBubbleSize val="0"/>
              <c:showCatName val="1"/>
              <c:showSerName val="0"/>
              <c:showPercent val="0"/>
            </c:dLbl>
            <c:dLbl>
              <c:idx val="33"/>
              <c:tx>
                <c:rich>
                  <a:bodyPr vert="horz" rot="0" anchor="ctr"/>
                  <a:lstStyle/>
                  <a:p>
                    <a:pPr algn="ctr">
                      <a:defRPr/>
                    </a:pPr>
                    <a:r>
                      <a:rPr lang="en-US" cap="none" sz="700" b="0" i="0" u="none" baseline="0">
                        <a:solidFill>
                          <a:srgbClr val="000000"/>
                        </a:solidFill>
                        <a:latin typeface="Arial"/>
                        <a:ea typeface="Arial"/>
                        <a:cs typeface="Arial"/>
                      </a:rPr>
                      <a:t>I4GBZ 7</a:t>
                    </a:r>
                  </a:p>
                </c:rich>
              </c:tx>
              <c:numFmt formatCode="General" sourceLinked="1"/>
              <c:dLblPos val="l"/>
              <c:showLegendKey val="0"/>
              <c:showVal val="0"/>
              <c:showBubbleSize val="0"/>
              <c:showCatName val="1"/>
              <c:showSerName val="0"/>
              <c:showPercent val="0"/>
            </c:dLbl>
            <c:dLbl>
              <c:idx val="34"/>
              <c:tx>
                <c:rich>
                  <a:bodyPr vert="horz" rot="0" anchor="ctr"/>
                  <a:lstStyle/>
                  <a:p>
                    <a:pPr algn="ctr">
                      <a:defRPr/>
                    </a:pPr>
                    <a:r>
                      <a:rPr lang="en-US" cap="none" sz="700" b="0" i="0" u="none" baseline="0">
                        <a:solidFill>
                          <a:srgbClr val="000000"/>
                        </a:solidFill>
                        <a:latin typeface="Arial"/>
                        <a:ea typeface="Arial"/>
                        <a:cs typeface="Arial"/>
                      </a:rPr>
                      <a:t>*InnoV/G0KSC 8 LFA3 2020</a:t>
                    </a:r>
                  </a:p>
                </c:rich>
              </c:tx>
              <c:numFmt formatCode="General" sourceLinked="1"/>
              <c:dLblPos val="r"/>
              <c:showLegendKey val="0"/>
              <c:showVal val="0"/>
              <c:showBubbleSize val="0"/>
              <c:showCatName val="1"/>
              <c:showSerName val="0"/>
              <c:showPercent val="0"/>
            </c:dLbl>
            <c:dLbl>
              <c:idx val="35"/>
              <c:tx>
                <c:rich>
                  <a:bodyPr vert="horz" rot="0" anchor="ctr"/>
                  <a:lstStyle/>
                  <a:p>
                    <a:pPr algn="ctr">
                      <a:defRPr/>
                    </a:pPr>
                    <a:r>
                      <a:rPr lang="en-US" cap="none" sz="700" b="0" i="0" u="none" baseline="0">
                        <a:solidFill>
                          <a:srgbClr val="000000"/>
                        </a:solidFill>
                        <a:latin typeface="Arial"/>
                        <a:ea typeface="Arial"/>
                        <a:cs typeface="Arial"/>
                      </a:rPr>
                      <a:t>+DG7YBN GTV 2-8w</a:t>
                    </a:r>
                  </a:p>
                </c:rich>
              </c:tx>
              <c:numFmt formatCode="General" sourceLinked="1"/>
              <c:dLblPos val="l"/>
              <c:showLegendKey val="0"/>
              <c:showVal val="0"/>
              <c:showBubbleSize val="0"/>
              <c:showCatName val="1"/>
              <c:showSerName val="0"/>
              <c:showPercent val="0"/>
            </c:dLbl>
            <c:dLbl>
              <c:idx val="36"/>
              <c:tx>
                <c:rich>
                  <a:bodyPr vert="horz" rot="0" anchor="ctr"/>
                  <a:lstStyle/>
                  <a:p>
                    <a:pPr algn="ctr">
                      <a:defRPr/>
                    </a:pPr>
                    <a:r>
                      <a:rPr lang="en-US" cap="none" sz="700" b="0" i="0" u="none" baseline="0">
                        <a:solidFill>
                          <a:srgbClr val="000000"/>
                        </a:solidFill>
                        <a:latin typeface="Arial"/>
                        <a:ea typeface="Arial"/>
                        <a:cs typeface="Arial"/>
                      </a:rPr>
                      <a:t>G0KSC 8LFA</a:t>
                    </a:r>
                  </a:p>
                </c:rich>
              </c:tx>
              <c:numFmt formatCode="General" sourceLinked="1"/>
              <c:dLblPos val="r"/>
              <c:showLegendKey val="0"/>
              <c:showVal val="0"/>
              <c:showBubbleSize val="0"/>
              <c:showCatName val="1"/>
              <c:showSerName val="0"/>
              <c:showPercent val="0"/>
            </c:dLbl>
            <c:dLbl>
              <c:idx val="37"/>
              <c:tx>
                <c:rich>
                  <a:bodyPr vert="horz" rot="0" anchor="ctr"/>
                  <a:lstStyle/>
                  <a:p>
                    <a:pPr algn="ctr">
                      <a:defRPr/>
                    </a:pPr>
                    <a:r>
                      <a:rPr lang="en-US" cap="none" sz="700" b="0" i="0" u="none" baseline="0">
                        <a:solidFill>
                          <a:srgbClr val="000000"/>
                        </a:solidFill>
                        <a:latin typeface="Arial"/>
                        <a:ea typeface="Arial"/>
                        <a:cs typeface="Arial"/>
                      </a:rPr>
                      <a:t>*G0KSC 8LFA</a:t>
                    </a:r>
                  </a:p>
                </c:rich>
              </c:tx>
              <c:numFmt formatCode="General" sourceLinked="1"/>
              <c:dLblPos val="l"/>
              <c:showLegendKey val="0"/>
              <c:showVal val="0"/>
              <c:showBubbleSize val="0"/>
              <c:showCatName val="1"/>
              <c:showSerName val="0"/>
              <c:showPercent val="0"/>
            </c:dLbl>
            <c:dLbl>
              <c:idx val="38"/>
              <c:tx>
                <c:rich>
                  <a:bodyPr vert="horz" rot="0" anchor="ctr"/>
                  <a:lstStyle/>
                  <a:p>
                    <a:pPr algn="ctr">
                      <a:defRPr/>
                    </a:pPr>
                    <a:r>
                      <a:rPr lang="en-US" cap="none" sz="700" b="0" i="0" u="none" baseline="0">
                        <a:solidFill>
                          <a:srgbClr val="000000"/>
                        </a:solidFill>
                        <a:latin typeface="Arial"/>
                        <a:ea typeface="Arial"/>
                        <a:cs typeface="Arial"/>
                      </a:rPr>
                      <a:t>EAntenna 144LFA8</a:t>
                    </a:r>
                  </a:p>
                </c:rich>
              </c:tx>
              <c:numFmt formatCode="General" sourceLinked="1"/>
              <c:dLblPos val="r"/>
              <c:showLegendKey val="0"/>
              <c:showVal val="0"/>
              <c:showBubbleSize val="0"/>
              <c:showCatName val="1"/>
              <c:showSerName val="0"/>
              <c:showPercent val="0"/>
            </c:dLbl>
            <c:dLbl>
              <c:idx val="39"/>
              <c:tx>
                <c:rich>
                  <a:bodyPr vert="horz" rot="0" anchor="ctr"/>
                  <a:lstStyle/>
                  <a:p>
                    <a:pPr algn="ctr">
                      <a:defRPr/>
                    </a:pPr>
                    <a:r>
                      <a:rPr lang="en-US" cap="none" sz="700" b="0" i="0" u="none" baseline="0">
                        <a:solidFill>
                          <a:srgbClr val="000000"/>
                        </a:solidFill>
                        <a:latin typeface="Arial"/>
                        <a:ea typeface="Arial"/>
                        <a:cs typeface="Arial"/>
                      </a:rPr>
                      <a:t>+G4CQM WAX8</a:t>
                    </a:r>
                  </a:p>
                </c:rich>
              </c:tx>
              <c:numFmt formatCode="General" sourceLinked="1"/>
              <c:dLblPos val="l"/>
              <c:showLegendKey val="0"/>
              <c:showVal val="0"/>
              <c:showBubbleSize val="0"/>
              <c:showCatName val="1"/>
              <c:showSerName val="0"/>
              <c:showPercent val="0"/>
            </c:dLbl>
            <c:dLbl>
              <c:idx val="40"/>
              <c:tx>
                <c:rich>
                  <a:bodyPr vert="horz" rot="0" anchor="ctr"/>
                  <a:lstStyle/>
                  <a:p>
                    <a:pPr algn="ctr">
                      <a:defRPr/>
                    </a:pPr>
                    <a:r>
                      <a:rPr lang="en-US" cap="none" sz="700" b="0" i="0" u="none" baseline="0">
                        <a:solidFill>
                          <a:srgbClr val="000000"/>
                        </a:solidFill>
                        <a:latin typeface="Arial"/>
                        <a:ea typeface="Arial"/>
                        <a:cs typeface="Arial"/>
                      </a:rPr>
                      <a:t>W1JR 8 MOD</a:t>
                    </a:r>
                  </a:p>
                </c:rich>
              </c:tx>
              <c:numFmt formatCode="General" sourceLinked="1"/>
              <c:dLblPos val="r"/>
              <c:showLegendKey val="0"/>
              <c:showVal val="0"/>
              <c:showBubbleSize val="0"/>
              <c:showCatName val="1"/>
              <c:showSerName val="0"/>
              <c:showPercent val="0"/>
            </c:dLbl>
            <c:dLbl>
              <c:idx val="41"/>
              <c:tx>
                <c:rich>
                  <a:bodyPr vert="horz" rot="0" anchor="ctr"/>
                  <a:lstStyle/>
                  <a:p>
                    <a:pPr algn="ctr">
                      <a:defRPr/>
                    </a:pPr>
                    <a:r>
                      <a:rPr lang="en-US" cap="none" sz="700" b="0" i="0" u="none" baseline="0">
                        <a:solidFill>
                          <a:srgbClr val="000000"/>
                        </a:solidFill>
                        <a:latin typeface="Arial"/>
                        <a:ea typeface="Arial"/>
                        <a:cs typeface="Arial"/>
                      </a:rPr>
                      <a:t>DJ9BV 1.8</a:t>
                    </a:r>
                  </a:p>
                </c:rich>
              </c:tx>
              <c:numFmt formatCode="General" sourceLinked="1"/>
              <c:dLblPos val="l"/>
              <c:showLegendKey val="0"/>
              <c:showVal val="0"/>
              <c:showBubbleSize val="0"/>
              <c:showCatName val="1"/>
              <c:showSerName val="0"/>
              <c:showPercent val="0"/>
            </c:dLbl>
            <c:dLbl>
              <c:idx val="42"/>
              <c:tx>
                <c:rich>
                  <a:bodyPr vert="horz" rot="0" anchor="ctr"/>
                  <a:lstStyle/>
                  <a:p>
                    <a:pPr algn="ctr">
                      <a:defRPr/>
                    </a:pPr>
                    <a:r>
                      <a:rPr lang="en-US" cap="none" sz="700" b="0" i="0" u="none" baseline="0">
                        <a:solidFill>
                          <a:srgbClr val="000000"/>
                        </a:solidFill>
                        <a:latin typeface="Arial"/>
                        <a:ea typeface="Arial"/>
                        <a:cs typeface="Arial"/>
                      </a:rPr>
                      <a:t>K1FO 10</a:t>
                    </a:r>
                  </a:p>
                </c:rich>
              </c:tx>
              <c:numFmt formatCode="General" sourceLinked="1"/>
              <c:showLegendKey val="0"/>
              <c:showVal val="0"/>
              <c:showBubbleSize val="0"/>
              <c:showCatName val="1"/>
              <c:showSerName val="0"/>
              <c:showPercent val="0"/>
            </c:dLbl>
            <c:dLbl>
              <c:idx val="43"/>
              <c:tx>
                <c:rich>
                  <a:bodyPr vert="horz" rot="0" anchor="ctr"/>
                  <a:lstStyle/>
                  <a:p>
                    <a:pPr algn="ctr">
                      <a:defRPr/>
                    </a:pPr>
                    <a:r>
                      <a:rPr lang="en-US" cap="none" sz="700" b="0" i="0" u="none" baseline="0">
                        <a:solidFill>
                          <a:srgbClr val="000000"/>
                        </a:solidFill>
                        <a:latin typeface="Arial"/>
                        <a:ea typeface="Arial"/>
                        <a:cs typeface="Arial"/>
                      </a:rPr>
                      <a:t>Vine 8 OWL</a:t>
                    </a:r>
                  </a:p>
                </c:rich>
              </c:tx>
              <c:numFmt formatCode="General" sourceLinked="1"/>
              <c:dLblPos val="l"/>
              <c:showLegendKey val="0"/>
              <c:showVal val="0"/>
              <c:showBubbleSize val="0"/>
              <c:showCatName val="1"/>
              <c:showSerName val="0"/>
              <c:showPercent val="0"/>
            </c:dLbl>
            <c:dLbl>
              <c:idx val="44"/>
              <c:tx>
                <c:rich>
                  <a:bodyPr vert="horz" rot="0" anchor="ctr"/>
                  <a:lstStyle/>
                  <a:p>
                    <a:pPr algn="ctr">
                      <a:defRPr/>
                    </a:pPr>
                    <a:r>
                      <a:rPr lang="en-US" cap="none" sz="700" b="0" i="0" u="none" baseline="0">
                        <a:solidFill>
                          <a:srgbClr val="000000"/>
                        </a:solidFill>
                        <a:latin typeface="Arial"/>
                        <a:ea typeface="Arial"/>
                        <a:cs typeface="Arial"/>
                      </a:rPr>
                      <a:t>YU7EF 8</a:t>
                    </a:r>
                  </a:p>
                </c:rich>
              </c:tx>
              <c:numFmt formatCode="General" sourceLinked="1"/>
              <c:showLegendKey val="0"/>
              <c:showVal val="0"/>
              <c:showBubbleSize val="0"/>
              <c:showCatName val="1"/>
              <c:showSerName val="0"/>
              <c:showPercent val="0"/>
            </c:dLbl>
            <c:dLbl>
              <c:idx val="45"/>
              <c:tx>
                <c:rich>
                  <a:bodyPr vert="horz" rot="0" anchor="ctr"/>
                  <a:lstStyle/>
                  <a:p>
                    <a:pPr algn="ctr">
                      <a:defRPr/>
                    </a:pPr>
                    <a:r>
                      <a:rPr lang="en-US" cap="none" sz="700" b="0" i="0" u="none" baseline="0">
                        <a:solidFill>
                          <a:srgbClr val="000000"/>
                        </a:solidFill>
                        <a:latin typeface="Arial"/>
                        <a:ea typeface="Arial"/>
                        <a:cs typeface="Arial"/>
                      </a:rPr>
                      <a:t>BQH8B</a:t>
                    </a:r>
                  </a:p>
                </c:rich>
              </c:tx>
              <c:numFmt formatCode="General" sourceLinked="1"/>
              <c:dLblPos val="l"/>
              <c:showLegendKey val="0"/>
              <c:showVal val="0"/>
              <c:showBubbleSize val="0"/>
              <c:showCatName val="1"/>
              <c:showSerName val="0"/>
              <c:showPercent val="0"/>
            </c:dLbl>
            <c:dLbl>
              <c:idx val="46"/>
              <c:tx>
                <c:rich>
                  <a:bodyPr vert="horz" rot="0" anchor="ctr"/>
                  <a:lstStyle/>
                  <a:p>
                    <a:pPr algn="ctr">
                      <a:defRPr/>
                    </a:pPr>
                    <a:r>
                      <a:rPr lang="en-US" cap="none" sz="700" b="0" i="0" u="none" baseline="0">
                        <a:solidFill>
                          <a:srgbClr val="000000"/>
                        </a:solidFill>
                        <a:latin typeface="Arial"/>
                        <a:ea typeface="Arial"/>
                        <a:cs typeface="Arial"/>
                      </a:rPr>
                      <a:t>+UR5EAZ 9</a:t>
                    </a:r>
                  </a:p>
                </c:rich>
              </c:tx>
              <c:numFmt formatCode="General" sourceLinked="1"/>
              <c:showLegendKey val="0"/>
              <c:showVal val="0"/>
              <c:showBubbleSize val="0"/>
              <c:showCatName val="1"/>
              <c:showSerName val="0"/>
              <c:showPercent val="0"/>
            </c:dLbl>
            <c:dLbl>
              <c:idx val="47"/>
              <c:tx>
                <c:rich>
                  <a:bodyPr vert="horz" rot="0" anchor="ctr"/>
                  <a:lstStyle/>
                  <a:p>
                    <a:pPr algn="ctr">
                      <a:defRPr/>
                    </a:pPr>
                    <a:r>
                      <a:rPr lang="en-US" cap="none" sz="700" b="0" i="0" u="none" baseline="0">
                        <a:solidFill>
                          <a:srgbClr val="000000"/>
                        </a:solidFill>
                        <a:latin typeface="Arial"/>
                        <a:ea typeface="Arial"/>
                        <a:cs typeface="Arial"/>
                      </a:rPr>
                      <a:t>G4CQM 8</a:t>
                    </a:r>
                  </a:p>
                </c:rich>
              </c:tx>
              <c:numFmt formatCode="General" sourceLinked="1"/>
              <c:dLblPos val="l"/>
              <c:showLegendKey val="0"/>
              <c:showVal val="0"/>
              <c:showBubbleSize val="0"/>
              <c:showCatName val="1"/>
              <c:showSerName val="0"/>
              <c:showPercent val="0"/>
            </c:dLbl>
            <c:dLbl>
              <c:idx val="48"/>
              <c:tx>
                <c:rich>
                  <a:bodyPr vert="horz" rot="0" anchor="ctr"/>
                  <a:lstStyle/>
                  <a:p>
                    <a:pPr algn="ctr">
                      <a:defRPr/>
                    </a:pPr>
                    <a:r>
                      <a:rPr lang="en-US" cap="none" sz="700" b="0" i="0" u="none" baseline="0">
                        <a:solidFill>
                          <a:srgbClr val="000000"/>
                        </a:solidFill>
                        <a:latin typeface="Arial"/>
                        <a:ea typeface="Arial"/>
                        <a:cs typeface="Arial"/>
                      </a:rPr>
                      <a:t>G4CQM 9 UZ22</a:t>
                    </a:r>
                  </a:p>
                </c:rich>
              </c:tx>
              <c:numFmt formatCode="General" sourceLinked="1"/>
              <c:showLegendKey val="0"/>
              <c:showVal val="0"/>
              <c:showBubbleSize val="0"/>
              <c:showCatName val="1"/>
              <c:showSerName val="0"/>
              <c:showPercent val="0"/>
            </c:dLbl>
            <c:dLbl>
              <c:idx val="49"/>
              <c:tx>
                <c:rich>
                  <a:bodyPr vert="horz" rot="0" anchor="ctr"/>
                  <a:lstStyle/>
                  <a:p>
                    <a:pPr algn="ctr">
                      <a:defRPr/>
                    </a:pPr>
                    <a:r>
                      <a:rPr lang="en-US" cap="none" sz="700" b="0" i="0" u="none" baseline="0">
                        <a:solidFill>
                          <a:srgbClr val="000000"/>
                        </a:solidFill>
                        <a:latin typeface="Arial"/>
                        <a:ea typeface="Arial"/>
                        <a:cs typeface="Arial"/>
                      </a:rPr>
                      <a:t>+G4CQM WA9C4X</a:t>
                    </a:r>
                  </a:p>
                </c:rich>
              </c:tx>
              <c:numFmt formatCode="General" sourceLinked="1"/>
              <c:dLblPos val="l"/>
              <c:showLegendKey val="0"/>
              <c:showVal val="0"/>
              <c:showBubbleSize val="0"/>
              <c:showCatName val="1"/>
              <c:showSerName val="0"/>
              <c:showPercent val="0"/>
            </c:dLbl>
            <c:dLbl>
              <c:idx val="50"/>
              <c:tx>
                <c:rich>
                  <a:bodyPr vert="horz" rot="0" anchor="ctr"/>
                  <a:lstStyle/>
                  <a:p>
                    <a:pPr algn="ctr">
                      <a:defRPr/>
                    </a:pPr>
                    <a:r>
                      <a:rPr lang="en-US" cap="none" sz="700" b="0" i="0" u="none" baseline="0">
                        <a:solidFill>
                          <a:srgbClr val="000000"/>
                        </a:solidFill>
                        <a:latin typeface="Arial"/>
                        <a:ea typeface="Arial"/>
                        <a:cs typeface="Arial"/>
                      </a:rPr>
                      <a:t>+KF2YN Boxkite9</a:t>
                    </a:r>
                  </a:p>
                </c:rich>
              </c:tx>
              <c:numFmt formatCode="General" sourceLinked="1"/>
              <c:showLegendKey val="0"/>
              <c:showVal val="0"/>
              <c:showBubbleSize val="0"/>
              <c:showCatName val="1"/>
              <c:showSerName val="0"/>
              <c:showPercent val="0"/>
            </c:dLbl>
            <c:dLbl>
              <c:idx val="51"/>
              <c:tx>
                <c:rich>
                  <a:bodyPr vert="horz" rot="0" anchor="ctr"/>
                  <a:lstStyle/>
                  <a:p>
                    <a:pPr algn="ctr">
                      <a:defRPr/>
                    </a:pPr>
                    <a:r>
                      <a:rPr lang="en-US" cap="none" sz="700" b="0" i="0" u="none" baseline="0">
                        <a:solidFill>
                          <a:srgbClr val="000000"/>
                        </a:solidFill>
                        <a:latin typeface="Arial"/>
                        <a:ea typeface="Arial"/>
                        <a:cs typeface="Arial"/>
                      </a:rPr>
                      <a:t>+CT1FFU 8</a:t>
                    </a:r>
                  </a:p>
                </c:rich>
              </c:tx>
              <c:numFmt formatCode="General" sourceLinked="1"/>
              <c:dLblPos val="l"/>
              <c:showLegendKey val="0"/>
              <c:showVal val="0"/>
              <c:showBubbleSize val="0"/>
              <c:showCatName val="1"/>
              <c:showSerName val="0"/>
              <c:showPercent val="0"/>
            </c:dLbl>
            <c:dLbl>
              <c:idx val="52"/>
              <c:tx>
                <c:rich>
                  <a:bodyPr vert="horz" rot="0" anchor="ctr"/>
                  <a:lstStyle/>
                  <a:p>
                    <a:pPr algn="ctr">
                      <a:defRPr/>
                    </a:pPr>
                    <a:r>
                      <a:rPr lang="en-US" cap="none" sz="700" b="0" i="0" u="none" baseline="0">
                        <a:solidFill>
                          <a:srgbClr val="000000"/>
                        </a:solidFill>
                        <a:latin typeface="Arial"/>
                        <a:ea typeface="Arial"/>
                        <a:cs typeface="Arial"/>
                      </a:rPr>
                      <a:t>G0KSC 8 OWL</a:t>
                    </a:r>
                  </a:p>
                </c:rich>
              </c:tx>
              <c:numFmt formatCode="General" sourceLinked="1"/>
              <c:showLegendKey val="0"/>
              <c:showVal val="0"/>
              <c:showBubbleSize val="0"/>
              <c:showCatName val="1"/>
              <c:showSerName val="0"/>
              <c:showPercent val="0"/>
            </c:dLbl>
            <c:dLbl>
              <c:idx val="53"/>
              <c:tx>
                <c:rich>
                  <a:bodyPr vert="horz" rot="0" anchor="ctr"/>
                  <a:lstStyle/>
                  <a:p>
                    <a:pPr algn="ctr">
                      <a:defRPr/>
                    </a:pPr>
                    <a:r>
                      <a:rPr lang="en-US" cap="none" sz="700" b="0" i="0" u="none" baseline="0">
                        <a:solidFill>
                          <a:srgbClr val="000000"/>
                        </a:solidFill>
                        <a:latin typeface="Arial"/>
                        <a:ea typeface="Arial"/>
                        <a:cs typeface="Arial"/>
                      </a:rPr>
                      <a:t>+InnoV 8 OWL G/T</a:t>
                    </a:r>
                  </a:p>
                </c:rich>
              </c:tx>
              <c:numFmt formatCode="General" sourceLinked="1"/>
              <c:dLblPos val="l"/>
              <c:showLegendKey val="0"/>
              <c:showVal val="0"/>
              <c:showBubbleSize val="0"/>
              <c:showCatName val="1"/>
              <c:showSerName val="0"/>
              <c:showPercent val="0"/>
            </c:dLbl>
            <c:dLbl>
              <c:idx val="54"/>
              <c:tx>
                <c:rich>
                  <a:bodyPr vert="horz" rot="0" anchor="ctr"/>
                  <a:lstStyle/>
                  <a:p>
                    <a:pPr algn="ctr">
                      <a:defRPr/>
                    </a:pPr>
                    <a:r>
                      <a:rPr lang="en-US" cap="none" sz="700" b="0" i="0" u="none" baseline="0">
                        <a:solidFill>
                          <a:srgbClr val="000000"/>
                        </a:solidFill>
                        <a:latin typeface="Arial"/>
                        <a:ea typeface="Arial"/>
                        <a:cs typeface="Arial"/>
                      </a:rPr>
                      <a:t>+*InnoV 8 OWL G/T</a:t>
                    </a:r>
                  </a:p>
                </c:rich>
              </c:tx>
              <c:numFmt formatCode="General" sourceLinked="1"/>
              <c:showLegendKey val="0"/>
              <c:showVal val="0"/>
              <c:showBubbleSize val="0"/>
              <c:showCatName val="1"/>
              <c:showSerName val="0"/>
              <c:showPercent val="0"/>
            </c:dLbl>
            <c:dLbl>
              <c:idx val="55"/>
              <c:tx>
                <c:rich>
                  <a:bodyPr vert="horz" rot="0" anchor="ctr"/>
                  <a:lstStyle/>
                  <a:p>
                    <a:pPr algn="ctr">
                      <a:defRPr/>
                    </a:pPr>
                    <a:r>
                      <a:rPr lang="en-US" cap="none" sz="700" b="0" i="0" u="none" baseline="0">
                        <a:solidFill>
                          <a:srgbClr val="000000"/>
                        </a:solidFill>
                        <a:latin typeface="Arial"/>
                        <a:ea typeface="Arial"/>
                        <a:cs typeface="Arial"/>
                      </a:rPr>
                      <a:t>RA3RF 9</a:t>
                    </a:r>
                  </a:p>
                </c:rich>
              </c:tx>
              <c:numFmt formatCode="General" sourceLinked="1"/>
              <c:dLblPos val="l"/>
              <c:showLegendKey val="0"/>
              <c:showVal val="0"/>
              <c:showBubbleSize val="0"/>
              <c:showCatName val="1"/>
              <c:showSerName val="0"/>
              <c:showPercent val="0"/>
            </c:dLbl>
            <c:dLbl>
              <c:idx val="56"/>
              <c:tx>
                <c:rich>
                  <a:bodyPr vert="horz" rot="0" anchor="ctr"/>
                  <a:lstStyle/>
                  <a:p>
                    <a:pPr algn="ctr">
                      <a:defRPr/>
                    </a:pPr>
                    <a:r>
                      <a:rPr lang="en-US" cap="none" sz="700" b="0" i="0" u="none" baseline="0">
                        <a:solidFill>
                          <a:srgbClr val="000000"/>
                        </a:solidFill>
                        <a:latin typeface="Arial"/>
                        <a:ea typeface="Arial"/>
                        <a:cs typeface="Arial"/>
                      </a:rPr>
                      <a:t>I0JXX 8</a:t>
                    </a:r>
                  </a:p>
                </c:rich>
              </c:tx>
              <c:numFmt formatCode="General" sourceLinked="1"/>
              <c:showLegendKey val="0"/>
              <c:showVal val="0"/>
              <c:showBubbleSize val="0"/>
              <c:showCatName val="1"/>
              <c:showSerName val="0"/>
              <c:showPercent val="0"/>
            </c:dLbl>
            <c:dLbl>
              <c:idx val="57"/>
              <c:tx>
                <c:rich>
                  <a:bodyPr vert="horz" rot="0" anchor="ctr"/>
                  <a:lstStyle/>
                  <a:p>
                    <a:pPr algn="ctr">
                      <a:defRPr/>
                    </a:pPr>
                    <a:r>
                      <a:rPr lang="en-US" cap="none" sz="700" b="0" i="0" u="none" baseline="0">
                        <a:solidFill>
                          <a:srgbClr val="000000"/>
                        </a:solidFill>
                        <a:latin typeface="Arial"/>
                        <a:ea typeface="Arial"/>
                        <a:cs typeface="Arial"/>
                      </a:rPr>
                      <a:t>#I0JXX 8 XPOL H</a:t>
                    </a:r>
                  </a:p>
                </c:rich>
              </c:tx>
              <c:numFmt formatCode="General" sourceLinked="1"/>
              <c:dLblPos val="l"/>
              <c:showLegendKey val="0"/>
              <c:showVal val="0"/>
              <c:showBubbleSize val="0"/>
              <c:showCatName val="1"/>
              <c:showSerName val="0"/>
              <c:showPercent val="0"/>
            </c:dLbl>
            <c:dLbl>
              <c:idx val="58"/>
              <c:tx>
                <c:rich>
                  <a:bodyPr vert="horz" rot="0" anchor="ctr"/>
                  <a:lstStyle/>
                  <a:p>
                    <a:pPr algn="ctr">
                      <a:defRPr/>
                    </a:pPr>
                    <a:r>
                      <a:rPr lang="en-US" cap="none" sz="700" b="0" i="0" u="none" baseline="0">
                        <a:solidFill>
                          <a:srgbClr val="000000"/>
                        </a:solidFill>
                        <a:latin typeface="Arial"/>
                        <a:ea typeface="Arial"/>
                        <a:cs typeface="Arial"/>
                      </a:rPr>
                      <a:t>#I0JXX 8 XPOL V</a:t>
                    </a:r>
                  </a:p>
                </c:rich>
              </c:tx>
              <c:numFmt formatCode="General" sourceLinked="1"/>
              <c:showLegendKey val="0"/>
              <c:showVal val="0"/>
              <c:showBubbleSize val="0"/>
              <c:showCatName val="1"/>
              <c:showSerName val="0"/>
              <c:showPercent val="0"/>
            </c:dLbl>
            <c:dLbl>
              <c:idx val="59"/>
              <c:tx>
                <c:rich>
                  <a:bodyPr vert="horz" rot="0" anchor="ctr"/>
                  <a:lstStyle/>
                  <a:p>
                    <a:pPr algn="ctr">
                      <a:defRPr/>
                    </a:pPr>
                    <a:r>
                      <a:rPr lang="en-US" cap="none" sz="700" b="0" i="0" u="none" baseline="0">
                        <a:solidFill>
                          <a:srgbClr val="000000"/>
                        </a:solidFill>
                        <a:latin typeface="Arial"/>
                        <a:ea typeface="Arial"/>
                        <a:cs typeface="Arial"/>
                      </a:rPr>
                      <a:t>*DG0OPK 9</a:t>
                    </a:r>
                  </a:p>
                </c:rich>
              </c:tx>
              <c:numFmt formatCode="General" sourceLinked="1"/>
              <c:dLblPos val="l"/>
              <c:showLegendKey val="0"/>
              <c:showVal val="0"/>
              <c:showBubbleSize val="0"/>
              <c:showCatName val="1"/>
              <c:showSerName val="0"/>
              <c:showPercent val="0"/>
            </c:dLbl>
            <c:dLbl>
              <c:idx val="60"/>
              <c:tx>
                <c:rich>
                  <a:bodyPr vert="horz" rot="0" anchor="ctr"/>
                  <a:lstStyle/>
                  <a:p>
                    <a:pPr algn="ctr">
                      <a:defRPr/>
                    </a:pPr>
                    <a:r>
                      <a:rPr lang="en-US" cap="none" sz="700" b="0" i="0" u="none" baseline="0">
                        <a:solidFill>
                          <a:srgbClr val="000000"/>
                        </a:solidFill>
                        <a:latin typeface="Arial"/>
                        <a:ea typeface="Arial"/>
                        <a:cs typeface="Arial"/>
                      </a:rPr>
                      <a:t>DG0OPK 9</a:t>
                    </a:r>
                  </a:p>
                </c:rich>
              </c:tx>
              <c:numFmt formatCode="General" sourceLinked="1"/>
              <c:showLegendKey val="0"/>
              <c:showVal val="0"/>
              <c:showBubbleSize val="0"/>
              <c:showCatName val="1"/>
              <c:showSerName val="0"/>
              <c:showPercent val="0"/>
            </c:dLbl>
            <c:dLbl>
              <c:idx val="61"/>
              <c:tx>
                <c:rich>
                  <a:bodyPr vert="horz" rot="0" anchor="ctr"/>
                  <a:lstStyle/>
                  <a:p>
                    <a:pPr algn="ctr">
                      <a:defRPr/>
                    </a:pPr>
                    <a:r>
                      <a:rPr lang="en-US" cap="none" sz="700" b="0" i="0" u="none" baseline="0">
                        <a:solidFill>
                          <a:srgbClr val="000000"/>
                        </a:solidFill>
                        <a:latin typeface="Arial"/>
                        <a:ea typeface="Arial"/>
                        <a:cs typeface="Arial"/>
                      </a:rPr>
                      <a:t>*InnoV/G0KSC 9 LFA3 2020</a:t>
                    </a:r>
                  </a:p>
                </c:rich>
              </c:tx>
              <c:numFmt formatCode="General" sourceLinked="1"/>
              <c:dLblPos val="l"/>
              <c:showLegendKey val="0"/>
              <c:showVal val="0"/>
              <c:showBubbleSize val="0"/>
              <c:showCatName val="1"/>
              <c:showSerName val="0"/>
              <c:showPercent val="0"/>
            </c:dLbl>
            <c:dLbl>
              <c:idx val="62"/>
              <c:tx>
                <c:rich>
                  <a:bodyPr vert="horz" rot="0" anchor="ctr"/>
                  <a:lstStyle/>
                  <a:p>
                    <a:pPr algn="ctr">
                      <a:defRPr/>
                    </a:pPr>
                    <a:r>
                      <a:rPr lang="en-US" cap="none" sz="700" b="0" i="0" u="none" baseline="0">
                        <a:solidFill>
                          <a:srgbClr val="000000"/>
                        </a:solidFill>
                        <a:latin typeface="Arial"/>
                        <a:ea typeface="Arial"/>
                        <a:cs typeface="Arial"/>
                      </a:rPr>
                      <a:t>Antenna-Amplfiers +PA144-9-4.3AP</a:t>
                    </a:r>
                  </a:p>
                </c:rich>
              </c:tx>
              <c:numFmt formatCode="General" sourceLinked="1"/>
              <c:dLblPos val="r"/>
              <c:showLegendKey val="0"/>
              <c:showVal val="0"/>
              <c:showBubbleSize val="0"/>
              <c:showCatName val="1"/>
              <c:showSerName val="0"/>
              <c:showPercent val="0"/>
            </c:dLbl>
            <c:dLbl>
              <c:idx val="63"/>
              <c:tx>
                <c:rich>
                  <a:bodyPr vert="horz" rot="0" anchor="ctr"/>
                  <a:lstStyle/>
                  <a:p>
                    <a:pPr algn="ctr">
                      <a:defRPr/>
                    </a:pPr>
                    <a:r>
                      <a:rPr lang="en-US" cap="none" sz="700" b="0" i="0" u="none" baseline="0">
                        <a:solidFill>
                          <a:srgbClr val="000000"/>
                        </a:solidFill>
                        <a:latin typeface="Arial"/>
                        <a:ea typeface="Arial"/>
                        <a:cs typeface="Arial"/>
                      </a:rPr>
                      <a:t>Ant-Amp +PA144-XPOL-18-5AP Horiz</a:t>
                    </a:r>
                  </a:p>
                </c:rich>
              </c:tx>
              <c:numFmt formatCode="General" sourceLinked="1"/>
              <c:dLblPos val="l"/>
              <c:showLegendKey val="0"/>
              <c:showVal val="0"/>
              <c:showBubbleSize val="0"/>
              <c:showCatName val="1"/>
              <c:showSerName val="0"/>
              <c:showPercent val="0"/>
            </c:dLbl>
            <c:dLbl>
              <c:idx val="64"/>
              <c:tx>
                <c:rich>
                  <a:bodyPr vert="horz" rot="0" anchor="ctr"/>
                  <a:lstStyle/>
                  <a:p>
                    <a:pPr algn="ctr">
                      <a:defRPr/>
                    </a:pPr>
                    <a:r>
                      <a:rPr lang="en-US" cap="none" sz="700" b="0" i="0" u="none" baseline="0">
                        <a:solidFill>
                          <a:srgbClr val="000000"/>
                        </a:solidFill>
                        <a:latin typeface="Arial"/>
                        <a:ea typeface="Arial"/>
                        <a:cs typeface="Arial"/>
                      </a:rPr>
                      <a:t>Ant-Amp +PA144-XPOL-18-5AP Vert</a:t>
                    </a:r>
                  </a:p>
                </c:rich>
              </c:tx>
              <c:numFmt formatCode="General" sourceLinked="1"/>
              <c:showLegendKey val="0"/>
              <c:showVal val="0"/>
              <c:showBubbleSize val="0"/>
              <c:showCatName val="1"/>
              <c:showSerName val="0"/>
              <c:showPercent val="0"/>
            </c:dLbl>
            <c:dLbl>
              <c:idx val="65"/>
              <c:tx>
                <c:rich>
                  <a:bodyPr vert="horz" rot="0" anchor="ctr"/>
                  <a:lstStyle/>
                  <a:p>
                    <a:pPr algn="ctr">
                      <a:defRPr/>
                    </a:pPr>
                    <a:r>
                      <a:rPr lang="en-US" cap="none" sz="700" b="0" i="0" u="none" baseline="0">
                        <a:solidFill>
                          <a:srgbClr val="000000"/>
                        </a:solidFill>
                        <a:latin typeface="Arial"/>
                        <a:ea typeface="Arial"/>
                        <a:cs typeface="Arial"/>
                      </a:rPr>
                      <a:t>+DG7YBN GTV 2-9n</a:t>
                    </a:r>
                  </a:p>
                </c:rich>
              </c:tx>
              <c:numFmt formatCode="General" sourceLinked="1"/>
              <c:dLblPos val="l"/>
              <c:showLegendKey val="0"/>
              <c:showVal val="0"/>
              <c:showBubbleSize val="0"/>
              <c:showCatName val="1"/>
              <c:showSerName val="0"/>
              <c:showPercent val="0"/>
            </c:dLbl>
            <c:dLbl>
              <c:idx val="66"/>
              <c:tx>
                <c:rich>
                  <a:bodyPr vert="horz" rot="0" anchor="ctr"/>
                  <a:lstStyle/>
                  <a:p>
                    <a:pPr algn="ctr">
                      <a:defRPr/>
                    </a:pPr>
                    <a:r>
                      <a:rPr lang="en-US" cap="none" sz="700" b="0" i="0" u="none" baseline="0">
                        <a:solidFill>
                          <a:srgbClr val="000000"/>
                        </a:solidFill>
                        <a:latin typeface="Arial"/>
                        <a:ea typeface="Arial"/>
                        <a:cs typeface="Arial"/>
                      </a:rPr>
                      <a:t>+7arrays GTV 2-9n XPOL H</a:t>
                    </a:r>
                  </a:p>
                </c:rich>
              </c:tx>
              <c:numFmt formatCode="General" sourceLinked="1"/>
              <c:showLegendKey val="0"/>
              <c:showVal val="0"/>
              <c:showBubbleSize val="0"/>
              <c:showCatName val="1"/>
              <c:showSerName val="0"/>
              <c:showPercent val="0"/>
            </c:dLbl>
            <c:dLbl>
              <c:idx val="67"/>
              <c:tx>
                <c:rich>
                  <a:bodyPr vert="horz" rot="0" anchor="ctr"/>
                  <a:lstStyle/>
                  <a:p>
                    <a:pPr algn="ctr">
                      <a:defRPr/>
                    </a:pPr>
                    <a:r>
                      <a:rPr lang="en-US" cap="none" sz="700" b="0" i="0" u="none" baseline="0">
                        <a:solidFill>
                          <a:srgbClr val="000000"/>
                        </a:solidFill>
                        <a:latin typeface="Arial"/>
                        <a:ea typeface="Arial"/>
                        <a:cs typeface="Arial"/>
                      </a:rPr>
                      <a:t>+7arrays GTV 2-9n XPOL V</a:t>
                    </a:r>
                  </a:p>
                </c:rich>
              </c:tx>
              <c:numFmt formatCode="General" sourceLinked="1"/>
              <c:dLblPos val="l"/>
              <c:showLegendKey val="0"/>
              <c:showVal val="0"/>
              <c:showBubbleSize val="0"/>
              <c:showCatName val="1"/>
              <c:showSerName val="0"/>
              <c:showPercent val="0"/>
            </c:dLbl>
            <c:dLbl>
              <c:idx val="68"/>
              <c:tx>
                <c:rich>
                  <a:bodyPr vert="horz" rot="0" anchor="ctr"/>
                  <a:lstStyle/>
                  <a:p>
                    <a:pPr algn="ctr">
                      <a:defRPr/>
                    </a:pPr>
                    <a:r>
                      <a:rPr lang="en-US" cap="none" sz="700" b="0" i="0" u="none" baseline="0">
                        <a:solidFill>
                          <a:srgbClr val="000000"/>
                        </a:solidFill>
                        <a:latin typeface="Arial"/>
                        <a:ea typeface="Arial"/>
                        <a:cs typeface="Arial"/>
                      </a:rPr>
                      <a:t>*InnoV/G0KSC 9 LFA3 2020</a:t>
                    </a:r>
                  </a:p>
                </c:rich>
              </c:tx>
              <c:numFmt formatCode="General" sourceLinked="1"/>
              <c:showLegendKey val="0"/>
              <c:showVal val="0"/>
              <c:showBubbleSize val="0"/>
              <c:showCatName val="1"/>
              <c:showSerName val="0"/>
              <c:showPercent val="0"/>
            </c:dLbl>
            <c:dLbl>
              <c:idx val="69"/>
              <c:tx>
                <c:rich>
                  <a:bodyPr vert="horz" rot="0" anchor="ctr"/>
                  <a:lstStyle/>
                  <a:p>
                    <a:pPr algn="ctr">
                      <a:defRPr/>
                    </a:pPr>
                    <a:r>
                      <a:rPr lang="en-US" cap="none" sz="700" b="0" i="0" u="none" baseline="0">
                        <a:solidFill>
                          <a:srgbClr val="000000"/>
                        </a:solidFill>
                        <a:latin typeface="Arial"/>
                        <a:ea typeface="Arial"/>
                        <a:cs typeface="Arial"/>
                      </a:rPr>
                      <a:t>DK7ZB 8</a:t>
                    </a:r>
                  </a:p>
                </c:rich>
              </c:tx>
              <c:numFmt formatCode="General" sourceLinked="1"/>
              <c:dLblPos val="l"/>
              <c:showLegendKey val="0"/>
              <c:showVal val="0"/>
              <c:showBubbleSize val="0"/>
              <c:showCatName val="1"/>
              <c:showSerName val="0"/>
              <c:showPercent val="0"/>
            </c:dLbl>
            <c:dLbl>
              <c:idx val="70"/>
              <c:tx>
                <c:rich>
                  <a:bodyPr vert="horz" rot="0" anchor="ctr"/>
                  <a:lstStyle/>
                  <a:p>
                    <a:pPr algn="ctr">
                      <a:defRPr/>
                    </a:pPr>
                    <a:r>
                      <a:rPr lang="en-US" cap="none" sz="700" b="0" i="0" u="none" baseline="0">
                        <a:solidFill>
                          <a:srgbClr val="000000"/>
                        </a:solidFill>
                        <a:latin typeface="Arial"/>
                        <a:ea typeface="Arial"/>
                        <a:cs typeface="Arial"/>
                      </a:rPr>
                      <a:t>G0KSC 9 OWA</a:t>
                    </a:r>
                  </a:p>
                </c:rich>
              </c:tx>
              <c:numFmt formatCode="General" sourceLinked="1"/>
              <c:showLegendKey val="0"/>
              <c:showVal val="0"/>
              <c:showBubbleSize val="0"/>
              <c:showCatName val="1"/>
              <c:showSerName val="0"/>
              <c:showPercent val="0"/>
            </c:dLbl>
            <c:dLbl>
              <c:idx val="71"/>
              <c:tx>
                <c:rich>
                  <a:bodyPr vert="horz" rot="0" anchor="ctr"/>
                  <a:lstStyle/>
                  <a:p>
                    <a:pPr algn="ctr">
                      <a:defRPr/>
                    </a:pPr>
                    <a:r>
                      <a:rPr lang="en-US" cap="none" sz="700" b="0" i="0" u="none" baseline="0">
                        <a:solidFill>
                          <a:srgbClr val="000000"/>
                        </a:solidFill>
                        <a:latin typeface="Arial"/>
                        <a:ea typeface="Arial"/>
                        <a:cs typeface="Arial"/>
                      </a:rPr>
                      <a:t>YU7XL TWB21810XL</a:t>
                    </a:r>
                  </a:p>
                </c:rich>
              </c:tx>
              <c:numFmt formatCode="General" sourceLinked="1"/>
              <c:dLblPos val="l"/>
              <c:showLegendKey val="0"/>
              <c:showVal val="0"/>
              <c:showBubbleSize val="0"/>
              <c:showCatName val="1"/>
              <c:showSerName val="0"/>
              <c:showPercent val="0"/>
            </c:dLbl>
            <c:dLbl>
              <c:idx val="72"/>
              <c:tx>
                <c:rich>
                  <a:bodyPr vert="horz" rot="0" anchor="ctr"/>
                  <a:lstStyle/>
                  <a:p>
                    <a:pPr algn="ctr">
                      <a:defRPr/>
                    </a:pPr>
                    <a:r>
                      <a:rPr lang="en-US" cap="none" sz="700" b="0" i="0" u="none" baseline="0">
                        <a:solidFill>
                          <a:srgbClr val="000000"/>
                        </a:solidFill>
                        <a:latin typeface="Arial"/>
                        <a:ea typeface="Arial"/>
                        <a:cs typeface="Arial"/>
                      </a:rPr>
                      <a:t>*YU7XL TWB21810XL</a:t>
                    </a:r>
                  </a:p>
                </c:rich>
              </c:tx>
              <c:numFmt formatCode="General" sourceLinked="1"/>
              <c:showLegendKey val="0"/>
              <c:showVal val="0"/>
              <c:showBubbleSize val="0"/>
              <c:showCatName val="1"/>
              <c:showSerName val="0"/>
              <c:showPercent val="0"/>
            </c:dLbl>
            <c:dLbl>
              <c:idx val="73"/>
              <c:tx>
                <c:rich>
                  <a:bodyPr vert="horz" rot="0" anchor="ctr"/>
                  <a:lstStyle/>
                  <a:p>
                    <a:pPr algn="ctr">
                      <a:defRPr/>
                    </a:pPr>
                    <a:r>
                      <a:rPr lang="en-US" cap="none" sz="700" b="0" i="0" u="none" baseline="0">
                        <a:solidFill>
                          <a:srgbClr val="000000"/>
                        </a:solidFill>
                        <a:latin typeface="Arial"/>
                        <a:ea typeface="Arial"/>
                        <a:cs typeface="Arial"/>
                      </a:rPr>
                      <a:t>+RA3AQ 9S</a:t>
                    </a:r>
                  </a:p>
                </c:rich>
              </c:tx>
              <c:numFmt formatCode="General" sourceLinked="1"/>
              <c:dLblPos val="l"/>
              <c:showLegendKey val="0"/>
              <c:showVal val="0"/>
              <c:showBubbleSize val="0"/>
              <c:showCatName val="1"/>
              <c:showSerName val="0"/>
              <c:showPercent val="0"/>
            </c:dLbl>
            <c:dLbl>
              <c:idx val="74"/>
              <c:tx>
                <c:rich>
                  <a:bodyPr vert="horz" rot="0" anchor="ctr"/>
                  <a:lstStyle/>
                  <a:p>
                    <a:pPr algn="ctr">
                      <a:defRPr/>
                    </a:pPr>
                    <a:r>
                      <a:rPr lang="en-US" cap="none" sz="700" b="0" i="0" u="none" baseline="0">
                        <a:solidFill>
                          <a:srgbClr val="000000"/>
                        </a:solidFill>
                        <a:latin typeface="Arial"/>
                        <a:ea typeface="Arial"/>
                        <a:cs typeface="Arial"/>
                      </a:rPr>
                      <a:t>M2 9SSB</a:t>
                    </a:r>
                  </a:p>
                </c:rich>
              </c:tx>
              <c:numFmt formatCode="General" sourceLinked="1"/>
              <c:showLegendKey val="0"/>
              <c:showVal val="0"/>
              <c:showBubbleSize val="0"/>
              <c:showCatName val="1"/>
              <c:showSerName val="0"/>
              <c:showPercent val="0"/>
            </c:dLbl>
            <c:dLbl>
              <c:idx val="75"/>
              <c:tx>
                <c:rich>
                  <a:bodyPr vert="horz" rot="0" anchor="ctr"/>
                  <a:lstStyle/>
                  <a:p>
                    <a:pPr algn="ctr">
                      <a:defRPr/>
                    </a:pPr>
                    <a:r>
                      <a:rPr lang="en-US" cap="none" sz="700" b="0" i="0" u="none" baseline="0">
                        <a:solidFill>
                          <a:srgbClr val="000000"/>
                        </a:solidFill>
                        <a:latin typeface="Arial"/>
                        <a:ea typeface="Arial"/>
                        <a:cs typeface="Arial"/>
                      </a:rPr>
                      <a:t>Cushcraft LFA-2M9EL </a:t>
                    </a:r>
                  </a:p>
                </c:rich>
              </c:tx>
              <c:numFmt formatCode="General" sourceLinked="1"/>
              <c:dLblPos val="l"/>
              <c:showLegendKey val="0"/>
              <c:showVal val="0"/>
              <c:showBubbleSize val="0"/>
              <c:showCatName val="1"/>
              <c:showSerName val="0"/>
              <c:showPercent val="0"/>
            </c:dLbl>
            <c:dLbl>
              <c:idx val="76"/>
              <c:tx>
                <c:rich>
                  <a:bodyPr vert="horz" rot="0" anchor="ctr"/>
                  <a:lstStyle/>
                  <a:p>
                    <a:pPr algn="ctr">
                      <a:defRPr/>
                    </a:pPr>
                    <a:r>
                      <a:rPr lang="en-US" cap="none" sz="700" b="0" i="0" u="none" baseline="0">
                        <a:solidFill>
                          <a:srgbClr val="000000"/>
                        </a:solidFill>
                        <a:latin typeface="Arial"/>
                        <a:ea typeface="Arial"/>
                        <a:cs typeface="Arial"/>
                      </a:rPr>
                      <a:t>InnoV 9LFA XPOL H</a:t>
                    </a:r>
                  </a:p>
                </c:rich>
              </c:tx>
              <c:numFmt formatCode="General" sourceLinked="1"/>
              <c:showLegendKey val="0"/>
              <c:showVal val="0"/>
              <c:showBubbleSize val="0"/>
              <c:showCatName val="1"/>
              <c:showSerName val="0"/>
              <c:showPercent val="0"/>
            </c:dLbl>
            <c:dLbl>
              <c:idx val="77"/>
              <c:tx>
                <c:rich>
                  <a:bodyPr vert="horz" rot="0" anchor="ctr"/>
                  <a:lstStyle/>
                  <a:p>
                    <a:pPr algn="ctr">
                      <a:defRPr/>
                    </a:pPr>
                    <a:r>
                      <a:rPr lang="en-US" cap="none" sz="700" b="0" i="0" u="none" baseline="0">
                        <a:solidFill>
                          <a:srgbClr val="000000"/>
                        </a:solidFill>
                        <a:latin typeface="Arial"/>
                        <a:ea typeface="Arial"/>
                        <a:cs typeface="Arial"/>
                      </a:rPr>
                      <a:t>InnoV 9LFA XPOL V</a:t>
                    </a:r>
                  </a:p>
                </c:rich>
              </c:tx>
              <c:numFmt formatCode="General" sourceLinked="1"/>
              <c:dLblPos val="l"/>
              <c:showLegendKey val="0"/>
              <c:showVal val="0"/>
              <c:showBubbleSize val="0"/>
              <c:showCatName val="1"/>
              <c:showSerName val="0"/>
              <c:showPercent val="0"/>
            </c:dLbl>
            <c:dLbl>
              <c:idx val="78"/>
              <c:tx>
                <c:rich>
                  <a:bodyPr vert="horz" rot="0" anchor="ctr"/>
                  <a:lstStyle/>
                  <a:p>
                    <a:pPr algn="ctr">
                      <a:defRPr/>
                    </a:pPr>
                    <a:r>
                      <a:rPr lang="en-US" cap="none" sz="700" b="0" i="0" u="none" baseline="0">
                        <a:solidFill>
                          <a:srgbClr val="000000"/>
                        </a:solidFill>
                        <a:latin typeface="Arial"/>
                        <a:ea typeface="Arial"/>
                        <a:cs typeface="Arial"/>
                      </a:rPr>
                      <a:t>#WiMo WX220 XPOL H</a:t>
                    </a:r>
                  </a:p>
                </c:rich>
              </c:tx>
              <c:numFmt formatCode="General" sourceLinked="1"/>
              <c:showLegendKey val="0"/>
              <c:showVal val="0"/>
              <c:showBubbleSize val="0"/>
              <c:showCatName val="1"/>
              <c:showSerName val="0"/>
              <c:showPercent val="0"/>
            </c:dLbl>
            <c:dLbl>
              <c:idx val="79"/>
              <c:tx>
                <c:rich>
                  <a:bodyPr vert="horz" rot="0" anchor="ctr"/>
                  <a:lstStyle/>
                  <a:p>
                    <a:pPr algn="ctr">
                      <a:defRPr/>
                    </a:pPr>
                    <a:r>
                      <a:rPr lang="en-US" cap="none" sz="700" b="0" i="0" u="none" baseline="0">
                        <a:solidFill>
                          <a:srgbClr val="000000"/>
                        </a:solidFill>
                        <a:latin typeface="Arial"/>
                        <a:ea typeface="Arial"/>
                        <a:cs typeface="Arial"/>
                      </a:rPr>
                      <a:t>#WiMo WX220 XPOL V</a:t>
                    </a:r>
                  </a:p>
                </c:rich>
              </c:tx>
              <c:numFmt formatCode="General" sourceLinked="1"/>
              <c:dLblPos val="l"/>
              <c:showLegendKey val="0"/>
              <c:showVal val="0"/>
              <c:showBubbleSize val="0"/>
              <c:showCatName val="1"/>
              <c:showSerName val="0"/>
              <c:showPercent val="0"/>
            </c:dLbl>
            <c:dLbl>
              <c:idx val="80"/>
              <c:tx>
                <c:rich>
                  <a:bodyPr vert="horz" rot="0" anchor="ctr"/>
                  <a:lstStyle/>
                  <a:p>
                    <a:pPr algn="ctr">
                      <a:defRPr/>
                    </a:pPr>
                    <a:r>
                      <a:rPr lang="en-US" cap="none" sz="700" b="0" i="0" u="none" baseline="0">
                        <a:solidFill>
                          <a:srgbClr val="000000"/>
                        </a:solidFill>
                        <a:latin typeface="Arial"/>
                        <a:ea typeface="Arial"/>
                        <a:cs typeface="Arial"/>
                      </a:rPr>
                      <a:t>*WiMo WX220 XPOL H</a:t>
                    </a:r>
                  </a:p>
                </c:rich>
              </c:tx>
              <c:numFmt formatCode="General" sourceLinked="1"/>
              <c:showLegendKey val="0"/>
              <c:showVal val="0"/>
              <c:showBubbleSize val="0"/>
              <c:showCatName val="1"/>
              <c:showSerName val="0"/>
              <c:showPercent val="0"/>
            </c:dLbl>
            <c:dLbl>
              <c:idx val="81"/>
              <c:tx>
                <c:rich>
                  <a:bodyPr vert="horz" rot="0" anchor="ctr"/>
                  <a:lstStyle/>
                  <a:p>
                    <a:pPr algn="ctr">
                      <a:defRPr/>
                    </a:pPr>
                    <a:r>
                      <a:rPr lang="en-US" cap="none" sz="700" b="0" i="0" u="none" baseline="0">
                        <a:solidFill>
                          <a:srgbClr val="000000"/>
                        </a:solidFill>
                        <a:latin typeface="Arial"/>
                        <a:ea typeface="Arial"/>
                        <a:cs typeface="Arial"/>
                      </a:rPr>
                      <a:t>*WiMo WX220 XPOL V</a:t>
                    </a:r>
                  </a:p>
                </c:rich>
              </c:tx>
              <c:numFmt formatCode="General" sourceLinked="1"/>
              <c:dLblPos val="l"/>
              <c:showLegendKey val="0"/>
              <c:showVal val="0"/>
              <c:showBubbleSize val="0"/>
              <c:showCatName val="1"/>
              <c:showSerName val="0"/>
              <c:showPercent val="0"/>
            </c:dLbl>
            <c:dLbl>
              <c:idx val="82"/>
              <c:tx>
                <c:rich>
                  <a:bodyPr vert="horz" rot="0" anchor="ctr"/>
                  <a:lstStyle/>
                  <a:p>
                    <a:pPr algn="ctr">
                      <a:defRPr/>
                    </a:pPr>
                    <a:r>
                      <a:rPr lang="en-US" cap="none" sz="700" b="0" i="0" u="none" baseline="0">
                        <a:solidFill>
                          <a:srgbClr val="000000"/>
                        </a:solidFill>
                        <a:latin typeface="Arial"/>
                        <a:ea typeface="Arial"/>
                        <a:cs typeface="Arial"/>
                      </a:rPr>
                      <a:t>Gulf Alpha 9</a:t>
                    </a:r>
                  </a:p>
                </c:rich>
              </c:tx>
              <c:numFmt formatCode="General" sourceLinked="1"/>
              <c:showLegendKey val="0"/>
              <c:showVal val="0"/>
              <c:showBubbleSize val="0"/>
              <c:showCatName val="1"/>
              <c:showSerName val="0"/>
              <c:showPercent val="0"/>
            </c:dLbl>
            <c:dLbl>
              <c:idx val="83"/>
              <c:tx>
                <c:rich>
                  <a:bodyPr vert="horz" rot="0" anchor="ctr"/>
                  <a:lstStyle/>
                  <a:p>
                    <a:pPr algn="ctr">
                      <a:defRPr/>
                    </a:pPr>
                    <a:r>
                      <a:rPr lang="en-US" cap="none" sz="700" b="0" i="0" u="none" baseline="0">
                        <a:solidFill>
                          <a:srgbClr val="000000"/>
                        </a:solidFill>
                        <a:latin typeface="Arial"/>
                        <a:ea typeface="Arial"/>
                        <a:cs typeface="Arial"/>
                      </a:rPr>
                      <a:t>Gulf Alpha 9XPOL H</a:t>
                    </a:r>
                  </a:p>
                </c:rich>
              </c:tx>
              <c:numFmt formatCode="General" sourceLinked="1"/>
              <c:dLblPos val="l"/>
              <c:showLegendKey val="0"/>
              <c:showVal val="0"/>
              <c:showBubbleSize val="0"/>
              <c:showCatName val="1"/>
              <c:showSerName val="0"/>
              <c:showPercent val="0"/>
            </c:dLbl>
            <c:dLbl>
              <c:idx val="84"/>
              <c:tx>
                <c:rich>
                  <a:bodyPr vert="horz" rot="0" anchor="ctr"/>
                  <a:lstStyle/>
                  <a:p>
                    <a:pPr algn="ctr">
                      <a:defRPr/>
                    </a:pPr>
                    <a:r>
                      <a:rPr lang="en-US" cap="none" sz="700" b="0" i="0" u="none" baseline="0">
                        <a:solidFill>
                          <a:srgbClr val="000000"/>
                        </a:solidFill>
                        <a:latin typeface="Arial"/>
                        <a:ea typeface="Arial"/>
                        <a:cs typeface="Arial"/>
                      </a:rPr>
                      <a:t>Gulf Alpha 9XPOL V</a:t>
                    </a:r>
                  </a:p>
                </c:rich>
              </c:tx>
              <c:numFmt formatCode="General" sourceLinked="1"/>
              <c:showLegendKey val="0"/>
              <c:showVal val="0"/>
              <c:showBubbleSize val="0"/>
              <c:showCatName val="1"/>
              <c:showSerName val="0"/>
              <c:showPercent val="0"/>
            </c:dLbl>
            <c:dLbl>
              <c:idx val="85"/>
              <c:tx>
                <c:rich>
                  <a:bodyPr vert="horz" rot="0" anchor="ctr"/>
                  <a:lstStyle/>
                  <a:p>
                    <a:pPr algn="ctr">
                      <a:defRPr/>
                    </a:pPr>
                    <a:r>
                      <a:rPr lang="en-US" cap="none" sz="700" b="0" i="0" u="none" baseline="0">
                        <a:solidFill>
                          <a:srgbClr val="000000"/>
                        </a:solidFill>
                        <a:latin typeface="Arial"/>
                        <a:ea typeface="Arial"/>
                        <a:cs typeface="Arial"/>
                      </a:rPr>
                      <a:t>DJ9BV 2.1</a:t>
                    </a:r>
                  </a:p>
                </c:rich>
              </c:tx>
              <c:numFmt formatCode="General" sourceLinked="1"/>
              <c:dLblPos val="l"/>
              <c:showLegendKey val="0"/>
              <c:showVal val="0"/>
              <c:showBubbleSize val="0"/>
              <c:showCatName val="1"/>
              <c:showSerName val="0"/>
              <c:showPercent val="0"/>
            </c:dLbl>
            <c:dLbl>
              <c:idx val="86"/>
              <c:tx>
                <c:rich>
                  <a:bodyPr vert="horz" rot="0" anchor="ctr"/>
                  <a:lstStyle/>
                  <a:p>
                    <a:pPr algn="ctr">
                      <a:defRPr/>
                    </a:pPr>
                    <a:r>
                      <a:rPr lang="en-US" cap="none" sz="700" b="0" i="0" u="none" baseline="0">
                        <a:solidFill>
                          <a:srgbClr val="000000"/>
                        </a:solidFill>
                        <a:latin typeface="Arial"/>
                        <a:ea typeface="Arial"/>
                        <a:cs typeface="Arial"/>
                      </a:rPr>
                      <a:t>G0KSC 9LFA</a:t>
                    </a:r>
                  </a:p>
                </c:rich>
              </c:tx>
              <c:numFmt formatCode="General" sourceLinked="1"/>
              <c:showLegendKey val="0"/>
              <c:showVal val="0"/>
              <c:showBubbleSize val="0"/>
              <c:showCatName val="1"/>
              <c:showSerName val="0"/>
              <c:showPercent val="0"/>
            </c:dLbl>
            <c:dLbl>
              <c:idx val="87"/>
              <c:tx>
                <c:rich>
                  <a:bodyPr vert="horz" rot="0" anchor="ctr"/>
                  <a:lstStyle/>
                  <a:p>
                    <a:pPr algn="ctr">
                      <a:defRPr/>
                    </a:pPr>
                    <a:r>
                      <a:rPr lang="en-US" cap="none" sz="700" b="0" i="0" u="none" baseline="0">
                        <a:solidFill>
                          <a:srgbClr val="000000"/>
                        </a:solidFill>
                        <a:latin typeface="Arial"/>
                        <a:ea typeface="Arial"/>
                        <a:cs typeface="Arial"/>
                      </a:rPr>
                      <a:t>*G0KSC 9LFA</a:t>
                    </a:r>
                  </a:p>
                </c:rich>
              </c:tx>
              <c:numFmt formatCode="General" sourceLinked="1"/>
              <c:dLblPos val="l"/>
              <c:showLegendKey val="0"/>
              <c:showVal val="0"/>
              <c:showBubbleSize val="0"/>
              <c:showCatName val="1"/>
              <c:showSerName val="0"/>
              <c:showPercent val="0"/>
            </c:dLbl>
            <c:dLbl>
              <c:idx val="88"/>
              <c:tx>
                <c:rich>
                  <a:bodyPr vert="horz" rot="0" anchor="ctr"/>
                  <a:lstStyle/>
                  <a:p>
                    <a:pPr algn="ctr">
                      <a:defRPr/>
                    </a:pPr>
                    <a:r>
                      <a:rPr lang="en-US" cap="none" sz="700" b="0" i="0" u="none" baseline="0">
                        <a:solidFill>
                          <a:srgbClr val="000000"/>
                        </a:solidFill>
                        <a:latin typeface="Arial"/>
                        <a:ea typeface="Arial"/>
                        <a:cs typeface="Arial"/>
                      </a:rPr>
                      <a:t>EAntenna 144LFA9</a:t>
                    </a:r>
                  </a:p>
                </c:rich>
              </c:tx>
              <c:numFmt formatCode="General" sourceLinked="1"/>
              <c:showLegendKey val="0"/>
              <c:showVal val="0"/>
              <c:showBubbleSize val="0"/>
              <c:showCatName val="1"/>
              <c:showSerName val="0"/>
              <c:showPercent val="0"/>
            </c:dLbl>
            <c:dLbl>
              <c:idx val="89"/>
              <c:tx>
                <c:rich>
                  <a:bodyPr vert="horz" rot="0" anchor="ctr"/>
                  <a:lstStyle/>
                  <a:p>
                    <a:pPr algn="ctr">
                      <a:defRPr/>
                    </a:pPr>
                    <a:r>
                      <a:rPr lang="en-US" cap="none" sz="700" b="0" i="0" u="none" baseline="0">
                        <a:solidFill>
                          <a:srgbClr val="000000"/>
                        </a:solidFill>
                        <a:latin typeface="Arial"/>
                        <a:ea typeface="Arial"/>
                        <a:cs typeface="Arial"/>
                      </a:rPr>
                      <a:t>*OZ5HF 9</a:t>
                    </a:r>
                  </a:p>
                </c:rich>
              </c:tx>
              <c:numFmt formatCode="General" sourceLinked="1"/>
              <c:dLblPos val="l"/>
              <c:showLegendKey val="0"/>
              <c:showVal val="0"/>
              <c:showBubbleSize val="0"/>
              <c:showCatName val="1"/>
              <c:showSerName val="0"/>
              <c:showPercent val="0"/>
            </c:dLbl>
            <c:dLbl>
              <c:idx val="90"/>
              <c:tx>
                <c:rich>
                  <a:bodyPr vert="horz" rot="0" anchor="ctr"/>
                  <a:lstStyle/>
                  <a:p>
                    <a:pPr algn="ctr">
                      <a:defRPr/>
                    </a:pPr>
                    <a:r>
                      <a:rPr lang="en-US" cap="none" sz="700" b="0" i="0" u="none" baseline="0">
                        <a:solidFill>
                          <a:srgbClr val="000000"/>
                        </a:solidFill>
                        <a:latin typeface="Arial"/>
                        <a:ea typeface="Arial"/>
                        <a:cs typeface="Arial"/>
                      </a:rPr>
                      <a:t>OZ5HF 9</a:t>
                    </a:r>
                  </a:p>
                </c:rich>
              </c:tx>
              <c:numFmt formatCode="General" sourceLinked="1"/>
              <c:showLegendKey val="0"/>
              <c:showVal val="0"/>
              <c:showBubbleSize val="0"/>
              <c:showCatName val="1"/>
              <c:showSerName val="0"/>
              <c:showPercent val="0"/>
            </c:dLbl>
            <c:dLbl>
              <c:idx val="91"/>
              <c:tx>
                <c:rich>
                  <a:bodyPr vert="horz" rot="0" anchor="ctr"/>
                  <a:lstStyle/>
                  <a:p>
                    <a:pPr algn="ctr">
                      <a:defRPr/>
                    </a:pPr>
                    <a:r>
                      <a:rPr lang="en-US" cap="none" sz="700" b="0" i="0" u="none" baseline="0">
                        <a:solidFill>
                          <a:srgbClr val="000000"/>
                        </a:solidFill>
                        <a:latin typeface="Arial"/>
                        <a:ea typeface="Arial"/>
                        <a:cs typeface="Arial"/>
                      </a:rPr>
                      <a:t>YU7EF 9</a:t>
                    </a:r>
                  </a:p>
                </c:rich>
              </c:tx>
              <c:numFmt formatCode="General" sourceLinked="1"/>
              <c:dLblPos val="l"/>
              <c:showLegendKey val="0"/>
              <c:showVal val="0"/>
              <c:showBubbleSize val="0"/>
              <c:showCatName val="1"/>
              <c:showSerName val="0"/>
              <c:showPercent val="0"/>
            </c:dLbl>
            <c:dLbl>
              <c:idx val="92"/>
              <c:tx>
                <c:rich>
                  <a:bodyPr vert="horz" rot="0" anchor="ctr"/>
                  <a:lstStyle/>
                  <a:p>
                    <a:pPr algn="ctr">
                      <a:defRPr/>
                    </a:pPr>
                    <a:r>
                      <a:rPr lang="en-US" cap="none" sz="700" b="0" i="0" u="none" baseline="0">
                        <a:solidFill>
                          <a:srgbClr val="000000"/>
                        </a:solidFill>
                        <a:latin typeface="Arial"/>
                        <a:ea typeface="Arial"/>
                        <a:cs typeface="Arial"/>
                      </a:rPr>
                      <a:t>F9FT 11</a:t>
                    </a:r>
                  </a:p>
                </c:rich>
              </c:tx>
              <c:numFmt formatCode="General" sourceLinked="1"/>
              <c:showLegendKey val="0"/>
              <c:showVal val="0"/>
              <c:showBubbleSize val="0"/>
              <c:showCatName val="1"/>
              <c:showSerName val="0"/>
              <c:showPercent val="0"/>
            </c:dLbl>
            <c:dLbl>
              <c:idx val="93"/>
              <c:tx>
                <c:rich>
                  <a:bodyPr vert="horz" rot="0" anchor="ctr"/>
                  <a:lstStyle/>
                  <a:p>
                    <a:pPr algn="ctr">
                      <a:defRPr/>
                    </a:pPr>
                    <a:r>
                      <a:rPr lang="en-US" cap="none" sz="700" b="0" i="0" u="none" baseline="0">
                        <a:solidFill>
                          <a:srgbClr val="000000"/>
                        </a:solidFill>
                        <a:latin typeface="Arial"/>
                        <a:ea typeface="Arial"/>
                        <a:cs typeface="Arial"/>
                      </a:rPr>
                      <a:t>*CC 13B2</a:t>
                    </a:r>
                  </a:p>
                </c:rich>
              </c:tx>
              <c:numFmt formatCode="General" sourceLinked="1"/>
              <c:dLblPos val="l"/>
              <c:showLegendKey val="0"/>
              <c:showVal val="0"/>
              <c:showBubbleSize val="0"/>
              <c:showCatName val="1"/>
              <c:showSerName val="0"/>
              <c:showPercent val="0"/>
            </c:dLbl>
            <c:dLbl>
              <c:idx val="94"/>
              <c:tx>
                <c:rich>
                  <a:bodyPr vert="horz" rot="0" anchor="ctr"/>
                  <a:lstStyle/>
                  <a:p>
                    <a:pPr algn="ctr">
                      <a:defRPr/>
                    </a:pPr>
                    <a:r>
                      <a:rPr lang="en-US" cap="none" sz="700" b="0" i="0" u="none" baseline="0">
                        <a:solidFill>
                          <a:srgbClr val="000000"/>
                        </a:solidFill>
                        <a:latin typeface="Arial"/>
                        <a:ea typeface="Arial"/>
                        <a:cs typeface="Arial"/>
                      </a:rPr>
                      <a:t>CC 13B2</a:t>
                    </a:r>
                  </a:p>
                </c:rich>
              </c:tx>
              <c:numFmt formatCode="General" sourceLinked="1"/>
              <c:showLegendKey val="0"/>
              <c:showVal val="0"/>
              <c:showBubbleSize val="0"/>
              <c:showCatName val="1"/>
              <c:showSerName val="0"/>
              <c:showPercent val="0"/>
            </c:dLbl>
            <c:dLbl>
              <c:idx val="95"/>
              <c:tx>
                <c:rich>
                  <a:bodyPr vert="horz" rot="0" anchor="ctr"/>
                  <a:lstStyle/>
                  <a:p>
                    <a:pPr algn="ctr">
                      <a:defRPr/>
                    </a:pPr>
                    <a:r>
                      <a:rPr lang="en-US" cap="none" sz="700" b="0" i="0" u="none" baseline="0">
                        <a:solidFill>
                          <a:srgbClr val="000000"/>
                        </a:solidFill>
                        <a:latin typeface="Arial"/>
                        <a:ea typeface="Arial"/>
                        <a:cs typeface="Arial"/>
                      </a:rPr>
                      <a:t>K1FO 11</a:t>
                    </a:r>
                  </a:p>
                </c:rich>
              </c:tx>
              <c:numFmt formatCode="General" sourceLinked="1"/>
              <c:dLblPos val="l"/>
              <c:showLegendKey val="0"/>
              <c:showVal val="0"/>
              <c:showBubbleSize val="0"/>
              <c:showCatName val="1"/>
              <c:showSerName val="0"/>
              <c:showPercent val="0"/>
            </c:dLbl>
            <c:dLbl>
              <c:idx val="96"/>
              <c:tx>
                <c:rich>
                  <a:bodyPr vert="horz" rot="0" anchor="ctr"/>
                  <a:lstStyle/>
                  <a:p>
                    <a:pPr algn="ctr">
                      <a:defRPr/>
                    </a:pPr>
                    <a:r>
                      <a:rPr lang="en-US" cap="none" sz="700" b="0" i="0" u="none" baseline="0">
                        <a:solidFill>
                          <a:srgbClr val="000000"/>
                        </a:solidFill>
                        <a:latin typeface="Arial"/>
                        <a:ea typeface="Arial"/>
                        <a:cs typeface="Arial"/>
                      </a:rPr>
                      <a:t>CC 215WB</a:t>
                    </a:r>
                  </a:p>
                </c:rich>
              </c:tx>
              <c:numFmt formatCode="General" sourceLinked="1"/>
              <c:showLegendKey val="0"/>
              <c:showVal val="0"/>
              <c:showBubbleSize val="0"/>
              <c:showCatName val="1"/>
              <c:showSerName val="0"/>
              <c:showPercent val="0"/>
            </c:dLbl>
            <c:dLbl>
              <c:idx val="97"/>
              <c:tx>
                <c:rich>
                  <a:bodyPr vert="horz" rot="0" anchor="ctr"/>
                  <a:lstStyle/>
                  <a:p>
                    <a:pPr algn="ctr">
                      <a:defRPr/>
                    </a:pPr>
                    <a:r>
                      <a:rPr lang="en-US" cap="none" sz="700" b="0" i="0" u="none" baseline="0">
                        <a:solidFill>
                          <a:srgbClr val="000000"/>
                        </a:solidFill>
                        <a:latin typeface="Arial"/>
                        <a:ea typeface="Arial"/>
                        <a:cs typeface="Arial"/>
                      </a:rPr>
                      <a:t>Vine 9 FD</a:t>
                    </a:r>
                  </a:p>
                </c:rich>
              </c:tx>
              <c:numFmt formatCode="General" sourceLinked="1"/>
              <c:dLblPos val="l"/>
              <c:showLegendKey val="0"/>
              <c:showVal val="0"/>
              <c:showBubbleSize val="0"/>
              <c:showCatName val="1"/>
              <c:showSerName val="0"/>
              <c:showPercent val="0"/>
            </c:dLbl>
            <c:dLbl>
              <c:idx val="98"/>
              <c:tx>
                <c:rich>
                  <a:bodyPr vert="horz" rot="0" anchor="ctr"/>
                  <a:lstStyle/>
                  <a:p>
                    <a:pPr algn="ctr">
                      <a:defRPr/>
                    </a:pPr>
                    <a:r>
                      <a:rPr lang="en-US" cap="none" sz="700" b="0" i="0" u="none" baseline="0">
                        <a:solidFill>
                          <a:srgbClr val="000000"/>
                        </a:solidFill>
                        <a:latin typeface="Arial"/>
                        <a:ea typeface="Arial"/>
                        <a:cs typeface="Arial"/>
                      </a:rPr>
                      <a:t>+G0KSC 9 OWL</a:t>
                    </a:r>
                  </a:p>
                </c:rich>
              </c:tx>
              <c:numFmt formatCode="General" sourceLinked="1"/>
              <c:showLegendKey val="0"/>
              <c:showVal val="0"/>
              <c:showBubbleSize val="0"/>
              <c:showCatName val="1"/>
              <c:showSerName val="0"/>
              <c:showPercent val="0"/>
            </c:dLbl>
            <c:dLbl>
              <c:idx val="99"/>
              <c:tx>
                <c:rich>
                  <a:bodyPr vert="horz" rot="0" anchor="ctr"/>
                  <a:lstStyle/>
                  <a:p>
                    <a:pPr algn="ctr">
                      <a:defRPr/>
                    </a:pPr>
                    <a:r>
                      <a:rPr lang="en-US" cap="none" sz="700" b="0" i="0" u="none" baseline="0">
                        <a:solidFill>
                          <a:srgbClr val="000000"/>
                        </a:solidFill>
                        <a:latin typeface="Arial"/>
                        <a:ea typeface="Arial"/>
                        <a:cs typeface="Arial"/>
                      </a:rPr>
                      <a:t>+KF2YN Boxkite 10</a:t>
                    </a:r>
                  </a:p>
                </c:rich>
              </c:tx>
              <c:numFmt formatCode="General" sourceLinked="1"/>
              <c:dLblPos val="l"/>
              <c:showLegendKey val="0"/>
              <c:showVal val="0"/>
              <c:showBubbleSize val="0"/>
              <c:showCatName val="1"/>
              <c:showSerName val="0"/>
              <c:showPercent val="0"/>
            </c:dLbl>
            <c:dLbl>
              <c:idx val="100"/>
              <c:tx>
                <c:rich>
                  <a:bodyPr vert="horz" rot="0" anchor="ctr"/>
                  <a:lstStyle/>
                  <a:p>
                    <a:pPr algn="ctr">
                      <a:defRPr/>
                    </a:pPr>
                    <a:r>
                      <a:rPr lang="en-US" cap="none" sz="700" b="0" i="0" u="none" baseline="0">
                        <a:solidFill>
                          <a:srgbClr val="000000"/>
                        </a:solidFill>
                        <a:latin typeface="Arial"/>
                        <a:ea typeface="Arial"/>
                        <a:cs typeface="Arial"/>
                      </a:rPr>
                      <a:t>G4CQM CQM12UX</a:t>
                    </a:r>
                  </a:p>
                </c:rich>
              </c:tx>
              <c:numFmt formatCode="General" sourceLinked="1"/>
              <c:showLegendKey val="0"/>
              <c:showVal val="0"/>
              <c:showBubbleSize val="0"/>
              <c:showCatName val="1"/>
              <c:showSerName val="0"/>
              <c:showPercent val="0"/>
            </c:dLbl>
            <c:dLbl>
              <c:idx val="101"/>
              <c:tx>
                <c:rich>
                  <a:bodyPr vert="horz" rot="0" anchor="ctr"/>
                  <a:lstStyle/>
                  <a:p>
                    <a:pPr algn="ctr">
                      <a:defRPr/>
                    </a:pPr>
                    <a:r>
                      <a:rPr lang="en-US" cap="none" sz="700" b="0" i="0" u="none" baseline="0">
                        <a:solidFill>
                          <a:srgbClr val="000000"/>
                        </a:solidFill>
                        <a:latin typeface="Arial"/>
                        <a:ea typeface="Arial"/>
                        <a:cs typeface="Arial"/>
                      </a:rPr>
                      <a:t>*Flexa 224</a:t>
                    </a:r>
                  </a:p>
                </c:rich>
              </c:tx>
              <c:numFmt formatCode="General" sourceLinked="1"/>
              <c:dLblPos val="l"/>
              <c:showLegendKey val="0"/>
              <c:showVal val="0"/>
              <c:showBubbleSize val="0"/>
              <c:showCatName val="1"/>
              <c:showSerName val="0"/>
              <c:showPercent val="0"/>
            </c:dLbl>
            <c:dLbl>
              <c:idx val="102"/>
              <c:tx>
                <c:rich>
                  <a:bodyPr vert="horz" rot="0" anchor="ctr"/>
                  <a:lstStyle/>
                  <a:p>
                    <a:pPr algn="ctr">
                      <a:defRPr/>
                    </a:pPr>
                    <a:r>
                      <a:rPr lang="en-US" cap="none" sz="700" b="0" i="0" u="none" baseline="0">
                        <a:solidFill>
                          <a:srgbClr val="000000"/>
                        </a:solidFill>
                        <a:latin typeface="Arial"/>
                        <a:ea typeface="Arial"/>
                        <a:cs typeface="Arial"/>
                      </a:rPr>
                      <a:t>Flexa 224</a:t>
                    </a:r>
                  </a:p>
                </c:rich>
              </c:tx>
              <c:numFmt formatCode="General" sourceLinked="1"/>
              <c:showLegendKey val="0"/>
              <c:showVal val="0"/>
              <c:showBubbleSize val="0"/>
              <c:showCatName val="1"/>
              <c:showSerName val="0"/>
              <c:showPercent val="0"/>
            </c:dLbl>
            <c:dLbl>
              <c:idx val="103"/>
              <c:tx>
                <c:rich>
                  <a:bodyPr vert="horz" rot="0" anchor="ctr"/>
                  <a:lstStyle/>
                  <a:p>
                    <a:pPr algn="ctr">
                      <a:defRPr/>
                    </a:pPr>
                    <a:r>
                      <a:rPr lang="en-US" cap="none" sz="700" b="0" i="0" u="none" baseline="0">
                        <a:solidFill>
                          <a:srgbClr val="000000"/>
                        </a:solidFill>
                        <a:latin typeface="Arial"/>
                        <a:ea typeface="Arial"/>
                        <a:cs typeface="Arial"/>
                      </a:rPr>
                      <a:t>+RA3AQ 9</a:t>
                    </a:r>
                  </a:p>
                </c:rich>
              </c:tx>
              <c:numFmt formatCode="General" sourceLinked="1"/>
              <c:dLblPos val="l"/>
              <c:showLegendKey val="0"/>
              <c:showVal val="0"/>
              <c:showBubbleSize val="0"/>
              <c:showCatName val="1"/>
              <c:showSerName val="0"/>
              <c:showPercent val="0"/>
            </c:dLbl>
            <c:dLbl>
              <c:idx val="104"/>
              <c:tx>
                <c:rich>
                  <a:bodyPr vert="horz" rot="0" anchor="ctr"/>
                  <a:lstStyle/>
                  <a:p>
                    <a:pPr algn="ctr">
                      <a:defRPr/>
                    </a:pPr>
                    <a:r>
                      <a:rPr lang="en-US" cap="none" sz="700" b="0" i="0" u="none" baseline="0">
                        <a:solidFill>
                          <a:srgbClr val="000000"/>
                        </a:solidFill>
                        <a:latin typeface="Arial"/>
                        <a:ea typeface="Arial"/>
                        <a:cs typeface="Arial"/>
                      </a:rPr>
                      <a:t>+G4CQM WAXXX10</a:t>
                    </a:r>
                  </a:p>
                </c:rich>
              </c:tx>
              <c:numFmt formatCode="General" sourceLinked="1"/>
              <c:showLegendKey val="0"/>
              <c:showVal val="0"/>
              <c:showBubbleSize val="0"/>
              <c:showCatName val="1"/>
              <c:showSerName val="0"/>
              <c:showPercent val="0"/>
            </c:dLbl>
            <c:dLbl>
              <c:idx val="105"/>
              <c:tx>
                <c:rich>
                  <a:bodyPr vert="horz" rot="0" anchor="ctr"/>
                  <a:lstStyle/>
                  <a:p>
                    <a:pPr algn="ctr">
                      <a:defRPr/>
                    </a:pPr>
                    <a:r>
                      <a:rPr lang="en-US" cap="none" sz="700" b="0" i="0" u="none" baseline="0">
                        <a:solidFill>
                          <a:srgbClr val="000000"/>
                        </a:solidFill>
                        <a:latin typeface="Arial"/>
                        <a:ea typeface="Arial"/>
                        <a:cs typeface="Arial"/>
                      </a:rPr>
                      <a:t>+*InnoV 9 OWL G/T</a:t>
                    </a:r>
                  </a:p>
                </c:rich>
              </c:tx>
              <c:numFmt formatCode="General" sourceLinked="1"/>
              <c:dLblPos val="l"/>
              <c:showLegendKey val="0"/>
              <c:showVal val="0"/>
              <c:showBubbleSize val="0"/>
              <c:showCatName val="1"/>
              <c:showSerName val="0"/>
              <c:showPercent val="0"/>
            </c:dLbl>
            <c:dLbl>
              <c:idx val="106"/>
              <c:tx>
                <c:rich>
                  <a:bodyPr vert="horz" rot="0" anchor="ctr"/>
                  <a:lstStyle/>
                  <a:p>
                    <a:pPr algn="ctr">
                      <a:defRPr/>
                    </a:pPr>
                    <a:r>
                      <a:rPr lang="en-US" cap="none" sz="700" b="0" i="0" u="none" baseline="0">
                        <a:solidFill>
                          <a:srgbClr val="000000"/>
                        </a:solidFill>
                        <a:latin typeface="Arial"/>
                        <a:ea typeface="Arial"/>
                        <a:cs typeface="Arial"/>
                      </a:rPr>
                      <a:t>+InnoV 9 OWL G/T</a:t>
                    </a:r>
                  </a:p>
                </c:rich>
              </c:tx>
              <c:numFmt formatCode="General" sourceLinked="1"/>
              <c:showLegendKey val="0"/>
              <c:showVal val="0"/>
              <c:showBubbleSize val="0"/>
              <c:showCatName val="1"/>
              <c:showSerName val="0"/>
              <c:showPercent val="0"/>
            </c:dLbl>
            <c:dLbl>
              <c:idx val="107"/>
              <c:tx>
                <c:rich>
                  <a:bodyPr vert="horz" rot="0" anchor="ctr"/>
                  <a:lstStyle/>
                  <a:p>
                    <a:pPr algn="ctr">
                      <a:defRPr/>
                    </a:pPr>
                    <a:r>
                      <a:rPr lang="en-US" cap="none" sz="700" b="0" i="0" u="none" baseline="0">
                        <a:solidFill>
                          <a:srgbClr val="000000"/>
                        </a:solidFill>
                        <a:latin typeface="Arial"/>
                        <a:ea typeface="Arial"/>
                        <a:cs typeface="Arial"/>
                      </a:rPr>
                      <a:t>+WiMo WY209</a:t>
                    </a:r>
                  </a:p>
                </c:rich>
              </c:tx>
              <c:numFmt formatCode="General" sourceLinked="1"/>
              <c:dLblPos val="l"/>
              <c:showLegendKey val="0"/>
              <c:showVal val="0"/>
              <c:showBubbleSize val="0"/>
              <c:showCatName val="1"/>
              <c:showSerName val="0"/>
              <c:showPercent val="0"/>
            </c:dLbl>
            <c:dLbl>
              <c:idx val="108"/>
              <c:tx>
                <c:rich>
                  <a:bodyPr vert="horz" rot="0" anchor="ctr"/>
                  <a:lstStyle/>
                  <a:p>
                    <a:pPr algn="ctr">
                      <a:defRPr/>
                    </a:pPr>
                    <a:r>
                      <a:rPr lang="en-US" cap="none" sz="700" b="0" i="0" u="none" baseline="0">
                        <a:solidFill>
                          <a:srgbClr val="000000"/>
                        </a:solidFill>
                        <a:latin typeface="Arial"/>
                        <a:ea typeface="Arial"/>
                        <a:cs typeface="Arial"/>
                      </a:rPr>
                      <a:t>+*WiMo WY209</a:t>
                    </a:r>
                  </a:p>
                </c:rich>
              </c:tx>
              <c:numFmt formatCode="General" sourceLinked="1"/>
              <c:showLegendKey val="0"/>
              <c:showVal val="0"/>
              <c:showBubbleSize val="0"/>
              <c:showCatName val="1"/>
              <c:showSerName val="0"/>
              <c:showPercent val="0"/>
            </c:dLbl>
            <c:dLbl>
              <c:idx val="109"/>
              <c:tx>
                <c:rich>
                  <a:bodyPr vert="horz" rot="0" anchor="ctr"/>
                  <a:lstStyle/>
                  <a:p>
                    <a:pPr algn="ctr">
                      <a:defRPr/>
                    </a:pPr>
                    <a:r>
                      <a:rPr lang="en-US" cap="none" sz="700" b="0" i="0" u="none" baseline="0">
                        <a:solidFill>
                          <a:srgbClr val="000000"/>
                        </a:solidFill>
                        <a:latin typeface="Arial"/>
                        <a:ea typeface="Arial"/>
                        <a:cs typeface="Arial"/>
                      </a:rPr>
                      <a:t>+CT1FFU 9</a:t>
                    </a:r>
                  </a:p>
                </c:rich>
              </c:tx>
              <c:numFmt formatCode="General" sourceLinked="1"/>
              <c:dLblPos val="l"/>
              <c:showLegendKey val="0"/>
              <c:showVal val="0"/>
              <c:showBubbleSize val="0"/>
              <c:showCatName val="1"/>
              <c:showSerName val="0"/>
              <c:showPercent val="0"/>
            </c:dLbl>
            <c:dLbl>
              <c:idx val="110"/>
              <c:tx>
                <c:rich>
                  <a:bodyPr vert="horz" rot="0" anchor="ctr"/>
                  <a:lstStyle/>
                  <a:p>
                    <a:pPr algn="ctr">
                      <a:defRPr/>
                    </a:pPr>
                    <a:r>
                      <a:rPr lang="en-US" cap="none" sz="700" b="0" i="0" u="none" baseline="0">
                        <a:solidFill>
                          <a:srgbClr val="000000"/>
                        </a:solidFill>
                        <a:latin typeface="Arial"/>
                        <a:ea typeface="Arial"/>
                        <a:cs typeface="Arial"/>
                      </a:rPr>
                      <a:t>ZL1RS 9</a:t>
                    </a:r>
                  </a:p>
                </c:rich>
              </c:tx>
              <c:numFmt formatCode="General" sourceLinked="1"/>
              <c:showLegendKey val="0"/>
              <c:showVal val="0"/>
              <c:showBubbleSize val="0"/>
              <c:showCatName val="1"/>
              <c:showSerName val="0"/>
              <c:showPercent val="0"/>
            </c:dLbl>
            <c:dLbl>
              <c:idx val="111"/>
              <c:tx>
                <c:rich>
                  <a:bodyPr vert="horz" rot="0" anchor="ctr"/>
                  <a:lstStyle/>
                  <a:p>
                    <a:pPr algn="ctr">
                      <a:defRPr/>
                    </a:pPr>
                    <a:r>
                      <a:rPr lang="en-US" cap="none" sz="700" b="0" i="0" u="none" baseline="0">
                        <a:solidFill>
                          <a:srgbClr val="000000"/>
                        </a:solidFill>
                        <a:latin typeface="Arial"/>
                        <a:ea typeface="Arial"/>
                        <a:cs typeface="Arial"/>
                      </a:rPr>
                      <a:t>Eagle 10</a:t>
                    </a:r>
                  </a:p>
                </c:rich>
              </c:tx>
              <c:numFmt formatCode="General" sourceLinked="1"/>
              <c:dLblPos val="l"/>
              <c:showLegendKey val="0"/>
              <c:showVal val="0"/>
              <c:showBubbleSize val="0"/>
              <c:showCatName val="1"/>
              <c:showSerName val="0"/>
              <c:showPercent val="0"/>
            </c:dLbl>
            <c:dLbl>
              <c:idx val="112"/>
              <c:tx>
                <c:rich>
                  <a:bodyPr vert="horz" rot="0" anchor="ctr"/>
                  <a:lstStyle/>
                  <a:p>
                    <a:pPr algn="ctr">
                      <a:defRPr/>
                    </a:pPr>
                    <a:r>
                      <a:rPr lang="en-US" cap="none" sz="700" b="0" i="0" u="none" baseline="0">
                        <a:solidFill>
                          <a:srgbClr val="000000"/>
                        </a:solidFill>
                        <a:latin typeface="Arial"/>
                        <a:ea typeface="Arial"/>
                        <a:cs typeface="Arial"/>
                      </a:rPr>
                      <a:t>G4CQM CQM12UC</a:t>
                    </a:r>
                  </a:p>
                </c:rich>
              </c:tx>
              <c:numFmt formatCode="General" sourceLinked="1"/>
              <c:showLegendKey val="0"/>
              <c:showVal val="0"/>
              <c:showBubbleSize val="0"/>
              <c:showCatName val="1"/>
              <c:showSerName val="0"/>
              <c:showPercent val="0"/>
            </c:dLbl>
            <c:dLbl>
              <c:idx val="113"/>
              <c:tx>
                <c:rich>
                  <a:bodyPr vert="horz" rot="0" anchor="ctr"/>
                  <a:lstStyle/>
                  <a:p>
                    <a:pPr algn="ctr">
                      <a:defRPr/>
                    </a:pPr>
                    <a:r>
                      <a:rPr lang="en-US" cap="none" sz="700" b="0" i="0" u="none" baseline="0">
                        <a:solidFill>
                          <a:srgbClr val="000000"/>
                        </a:solidFill>
                        <a:latin typeface="Arial"/>
                        <a:ea typeface="Arial"/>
                        <a:cs typeface="Arial"/>
                      </a:rPr>
                      <a:t>DK7ZB 9</a:t>
                    </a:r>
                  </a:p>
                </c:rich>
              </c:tx>
              <c:numFmt formatCode="General" sourceLinked="1"/>
              <c:dLblPos val="l"/>
              <c:showLegendKey val="0"/>
              <c:showVal val="0"/>
              <c:showBubbleSize val="0"/>
              <c:showCatName val="1"/>
              <c:showSerName val="0"/>
              <c:showPercent val="0"/>
            </c:dLbl>
            <c:dLbl>
              <c:idx val="114"/>
              <c:tx>
                <c:rich>
                  <a:bodyPr vert="horz" rot="0" anchor="ctr"/>
                  <a:lstStyle/>
                  <a:p>
                    <a:pPr algn="ctr">
                      <a:defRPr/>
                    </a:pPr>
                    <a:r>
                      <a:rPr lang="en-US" cap="none" sz="700" b="0" i="0" u="none" baseline="0">
                        <a:solidFill>
                          <a:srgbClr val="000000"/>
                        </a:solidFill>
                        <a:latin typeface="Arial"/>
                        <a:ea typeface="Arial"/>
                        <a:cs typeface="Arial"/>
                      </a:rPr>
                      <a:t>DG7YBN GTV 2-10LT</a:t>
                    </a:r>
                  </a:p>
                </c:rich>
              </c:tx>
              <c:numFmt formatCode="General" sourceLinked="1"/>
              <c:showLegendKey val="0"/>
              <c:showVal val="0"/>
              <c:showBubbleSize val="0"/>
              <c:showCatName val="1"/>
              <c:showSerName val="0"/>
              <c:showPercent val="0"/>
            </c:dLbl>
            <c:dLbl>
              <c:idx val="115"/>
              <c:tx>
                <c:rich>
                  <a:bodyPr vert="horz" rot="0" anchor="ctr"/>
                  <a:lstStyle/>
                  <a:p>
                    <a:pPr algn="ctr">
                      <a:defRPr/>
                    </a:pPr>
                    <a:r>
                      <a:rPr lang="en-US" cap="none" sz="700" b="0" i="0" u="none" baseline="0">
                        <a:solidFill>
                          <a:srgbClr val="000000"/>
                        </a:solidFill>
                        <a:latin typeface="Arial"/>
                        <a:ea typeface="Arial"/>
                        <a:cs typeface="Arial"/>
                      </a:rPr>
                      <a:t>*InnoV/G0KSC 9 OWL 2020</a:t>
                    </a:r>
                  </a:p>
                </c:rich>
              </c:tx>
              <c:numFmt formatCode="General" sourceLinked="1"/>
              <c:dLblPos val="l"/>
              <c:showLegendKey val="0"/>
              <c:showVal val="0"/>
              <c:showBubbleSize val="0"/>
              <c:showCatName val="1"/>
              <c:showSerName val="0"/>
              <c:showPercent val="0"/>
            </c:dLbl>
            <c:dLbl>
              <c:idx val="116"/>
              <c:tx>
                <c:rich>
                  <a:bodyPr vert="horz" rot="0" anchor="ctr"/>
                  <a:lstStyle/>
                  <a:p>
                    <a:pPr algn="ctr">
                      <a:defRPr/>
                    </a:pPr>
                    <a:r>
                      <a:rPr lang="en-US" cap="none" sz="700" b="0" i="0" u="none" baseline="0">
                        <a:solidFill>
                          <a:srgbClr val="000000"/>
                        </a:solidFill>
                        <a:latin typeface="Arial"/>
                        <a:ea typeface="Arial"/>
                        <a:cs typeface="Arial"/>
                      </a:rPr>
                      <a:t>*InnoV/G0KSC 9 OWL 2020</a:t>
                    </a:r>
                  </a:p>
                </c:rich>
              </c:tx>
              <c:numFmt formatCode="General" sourceLinked="1"/>
              <c:showLegendKey val="0"/>
              <c:showVal val="0"/>
              <c:showBubbleSize val="0"/>
              <c:showCatName val="1"/>
              <c:showSerName val="0"/>
              <c:showPercent val="0"/>
            </c:dLbl>
            <c:dLbl>
              <c:idx val="117"/>
              <c:tx>
                <c:rich>
                  <a:bodyPr vert="horz" rot="0" anchor="ctr"/>
                  <a:lstStyle/>
                  <a:p>
                    <a:pPr algn="ctr">
                      <a:defRPr/>
                    </a:pPr>
                    <a:r>
                      <a:rPr lang="en-US" cap="none" sz="700" b="0" i="0" u="none" baseline="0">
                        <a:solidFill>
                          <a:srgbClr val="000000"/>
                        </a:solidFill>
                        <a:latin typeface="Arial"/>
                        <a:ea typeface="Arial"/>
                        <a:cs typeface="Arial"/>
                      </a:rPr>
                      <a:t>Vine 10 OWL </a:t>
                    </a:r>
                  </a:p>
                </c:rich>
              </c:tx>
              <c:numFmt formatCode="General" sourceLinked="1"/>
              <c:dLblPos val="l"/>
              <c:showLegendKey val="0"/>
              <c:showVal val="0"/>
              <c:showBubbleSize val="0"/>
              <c:showCatName val="1"/>
              <c:showSerName val="0"/>
              <c:showPercent val="0"/>
            </c:dLbl>
            <c:dLbl>
              <c:idx val="118"/>
              <c:tx>
                <c:rich>
                  <a:bodyPr vert="horz" rot="0" anchor="ctr"/>
                  <a:lstStyle/>
                  <a:p>
                    <a:pPr algn="ctr">
                      <a:defRPr/>
                    </a:pPr>
                    <a:r>
                      <a:rPr lang="en-US" cap="none" sz="700" b="0" i="0" u="none" baseline="0">
                        <a:solidFill>
                          <a:srgbClr val="000000"/>
                        </a:solidFill>
                        <a:latin typeface="Arial"/>
                        <a:ea typeface="Arial"/>
                        <a:cs typeface="Arial"/>
                      </a:rPr>
                      <a:t>DD0VF 9</a:t>
                    </a:r>
                  </a:p>
                </c:rich>
              </c:tx>
              <c:numFmt formatCode="General" sourceLinked="1"/>
              <c:showLegendKey val="0"/>
              <c:showVal val="0"/>
              <c:showBubbleSize val="0"/>
              <c:showCatName val="1"/>
              <c:showSerName val="0"/>
              <c:showPercent val="0"/>
            </c:dLbl>
            <c:dLbl>
              <c:idx val="119"/>
              <c:tx>
                <c:rich>
                  <a:bodyPr vert="horz" rot="0" anchor="ctr"/>
                  <a:lstStyle/>
                  <a:p>
                    <a:pPr algn="ctr">
                      <a:defRPr/>
                    </a:pPr>
                    <a:r>
                      <a:rPr lang="en-US" cap="none" sz="700" b="0" i="0" u="none" baseline="0">
                        <a:solidFill>
                          <a:srgbClr val="000000"/>
                        </a:solidFill>
                        <a:latin typeface="Arial"/>
                        <a:ea typeface="Arial"/>
                        <a:cs typeface="Arial"/>
                      </a:rPr>
                      <a:t>+YU7EF 10LT</a:t>
                    </a:r>
                  </a:p>
                </c:rich>
              </c:tx>
              <c:numFmt formatCode="General" sourceLinked="1"/>
              <c:dLblPos val="l"/>
              <c:showLegendKey val="0"/>
              <c:showVal val="0"/>
              <c:showBubbleSize val="0"/>
              <c:showCatName val="1"/>
              <c:showSerName val="0"/>
              <c:showPercent val="0"/>
            </c:dLbl>
            <c:dLbl>
              <c:idx val="120"/>
              <c:tx>
                <c:rich>
                  <a:bodyPr vert="horz" rot="0" anchor="ctr"/>
                  <a:lstStyle/>
                  <a:p>
                    <a:pPr algn="ctr">
                      <a:defRPr/>
                    </a:pPr>
                    <a:r>
                      <a:rPr lang="en-US" cap="none" sz="700" b="0" i="0" u="none" baseline="0">
                        <a:solidFill>
                          <a:srgbClr val="000000"/>
                        </a:solidFill>
                        <a:latin typeface="Arial"/>
                        <a:ea typeface="Arial"/>
                        <a:cs typeface="Arial"/>
                      </a:rPr>
                      <a:t>K5GW 10</a:t>
                    </a:r>
                  </a:p>
                </c:rich>
              </c:tx>
              <c:numFmt formatCode="General" sourceLinked="1"/>
              <c:showLegendKey val="0"/>
              <c:showVal val="0"/>
              <c:showBubbleSize val="0"/>
              <c:showCatName val="1"/>
              <c:showSerName val="0"/>
              <c:showPercent val="0"/>
            </c:dLbl>
            <c:dLbl>
              <c:idx val="121"/>
              <c:tx>
                <c:rich>
                  <a:bodyPr vert="horz" rot="0" anchor="ctr"/>
                  <a:lstStyle/>
                  <a:p>
                    <a:pPr algn="ctr">
                      <a:defRPr/>
                    </a:pPr>
                    <a:r>
                      <a:rPr lang="en-US" cap="none" sz="700" b="0" i="0" u="none" baseline="0">
                        <a:solidFill>
                          <a:srgbClr val="000000"/>
                        </a:solidFill>
                        <a:latin typeface="Arial"/>
                        <a:ea typeface="Arial"/>
                        <a:cs typeface="Arial"/>
                      </a:rPr>
                      <a:t>*InnoV/G0KSC 10 LFA3 2020</a:t>
                    </a:r>
                  </a:p>
                </c:rich>
              </c:tx>
              <c:numFmt formatCode="General" sourceLinked="1"/>
              <c:dLblPos val="l"/>
              <c:showLegendKey val="0"/>
              <c:showVal val="0"/>
              <c:showBubbleSize val="0"/>
              <c:showCatName val="1"/>
              <c:showSerName val="0"/>
              <c:showPercent val="0"/>
            </c:dLbl>
            <c:dLbl>
              <c:idx val="122"/>
              <c:tx>
                <c:rich>
                  <a:bodyPr vert="horz" rot="0" anchor="ctr"/>
                  <a:lstStyle/>
                  <a:p>
                    <a:pPr algn="ctr">
                      <a:defRPr/>
                    </a:pPr>
                    <a:r>
                      <a:rPr lang="en-US" cap="none" sz="700" b="0" i="0" u="none" baseline="0">
                        <a:solidFill>
                          <a:srgbClr val="000000"/>
                        </a:solidFill>
                        <a:latin typeface="Arial"/>
                        <a:ea typeface="Arial"/>
                        <a:cs typeface="Arial"/>
                      </a:rPr>
                      <a:t>+I5MZY 9</a:t>
                    </a:r>
                  </a:p>
                </c:rich>
              </c:tx>
              <c:numFmt formatCode="General" sourceLinked="1"/>
              <c:showLegendKey val="0"/>
              <c:showVal val="0"/>
              <c:showBubbleSize val="0"/>
              <c:showCatName val="1"/>
              <c:showSerName val="0"/>
              <c:showPercent val="0"/>
            </c:dLbl>
            <c:dLbl>
              <c:idx val="123"/>
              <c:tx>
                <c:rich>
                  <a:bodyPr vert="horz" rot="0" anchor="ctr"/>
                  <a:lstStyle/>
                  <a:p>
                    <a:pPr algn="ctr">
                      <a:defRPr/>
                    </a:pPr>
                    <a:r>
                      <a:rPr lang="en-US" cap="none" sz="700" b="0" i="0" u="none" baseline="0">
                        <a:solidFill>
                          <a:srgbClr val="000000"/>
                        </a:solidFill>
                        <a:latin typeface="Arial"/>
                        <a:ea typeface="Arial"/>
                        <a:cs typeface="Arial"/>
                      </a:rPr>
                      <a:t>G4CQM 9</a:t>
                    </a:r>
                  </a:p>
                </c:rich>
              </c:tx>
              <c:numFmt formatCode="General" sourceLinked="1"/>
              <c:dLblPos val="l"/>
              <c:showLegendKey val="0"/>
              <c:showVal val="0"/>
              <c:showBubbleSize val="0"/>
              <c:showCatName val="1"/>
              <c:showSerName val="0"/>
              <c:showPercent val="0"/>
            </c:dLbl>
            <c:dLbl>
              <c:idx val="124"/>
              <c:tx>
                <c:rich>
                  <a:bodyPr vert="horz" rot="0" anchor="ctr"/>
                  <a:lstStyle/>
                  <a:p>
                    <a:pPr algn="ctr">
                      <a:defRPr/>
                    </a:pPr>
                    <a:r>
                      <a:rPr lang="en-US" cap="none" sz="700" b="0" i="0" u="none" baseline="0">
                        <a:solidFill>
                          <a:srgbClr val="000000"/>
                        </a:solidFill>
                        <a:latin typeface="Arial"/>
                        <a:ea typeface="Arial"/>
                        <a:cs typeface="Arial"/>
                      </a:rPr>
                      <a:t>+G0KSC 10 LFA</a:t>
                    </a:r>
                  </a:p>
                </c:rich>
              </c:tx>
              <c:numFmt formatCode="General" sourceLinked="1"/>
              <c:showLegendKey val="0"/>
              <c:showVal val="0"/>
              <c:showBubbleSize val="0"/>
              <c:showCatName val="1"/>
              <c:showSerName val="0"/>
              <c:showPercent val="0"/>
            </c:dLbl>
            <c:dLbl>
              <c:idx val="125"/>
              <c:tx>
                <c:rich>
                  <a:bodyPr vert="horz" rot="0" anchor="ctr"/>
                  <a:lstStyle/>
                  <a:p>
                    <a:pPr algn="ctr">
                      <a:defRPr/>
                    </a:pPr>
                    <a:r>
                      <a:rPr lang="en-US" cap="none" sz="700" b="0" i="0" u="none" baseline="0">
                        <a:solidFill>
                          <a:srgbClr val="000000"/>
                        </a:solidFill>
                        <a:latin typeface="Arial"/>
                        <a:ea typeface="Arial"/>
                        <a:cs typeface="Arial"/>
                      </a:rPr>
                      <a:t>+*G0KSC 10 LFA</a:t>
                    </a:r>
                  </a:p>
                </c:rich>
              </c:tx>
              <c:numFmt formatCode="General" sourceLinked="1"/>
              <c:dLblPos val="l"/>
              <c:showLegendKey val="0"/>
              <c:showVal val="0"/>
              <c:showBubbleSize val="0"/>
              <c:showCatName val="1"/>
              <c:showSerName val="0"/>
              <c:showPercent val="0"/>
            </c:dLbl>
            <c:dLbl>
              <c:idx val="126"/>
              <c:tx>
                <c:rich>
                  <a:bodyPr vert="horz" rot="0" anchor="ctr"/>
                  <a:lstStyle/>
                  <a:p>
                    <a:pPr algn="ctr">
                      <a:defRPr/>
                    </a:pPr>
                    <a:r>
                      <a:rPr lang="en-US" cap="none" sz="700" b="0" i="0" u="none" baseline="0">
                        <a:solidFill>
                          <a:srgbClr val="000000"/>
                        </a:solidFill>
                        <a:latin typeface="Arial"/>
                        <a:ea typeface="Arial"/>
                        <a:cs typeface="Arial"/>
                      </a:rPr>
                      <a:t>K1FO 12</a:t>
                    </a:r>
                  </a:p>
                </c:rich>
              </c:tx>
              <c:numFmt formatCode="General" sourceLinked="1"/>
              <c:showLegendKey val="0"/>
              <c:showVal val="0"/>
              <c:showBubbleSize val="0"/>
              <c:showCatName val="1"/>
              <c:showSerName val="0"/>
              <c:showPercent val="0"/>
            </c:dLbl>
            <c:dLbl>
              <c:idx val="127"/>
              <c:tx>
                <c:rich>
                  <a:bodyPr vert="horz" rot="0" anchor="ctr"/>
                  <a:lstStyle/>
                  <a:p>
                    <a:pPr algn="ctr">
                      <a:defRPr/>
                    </a:pPr>
                    <a:r>
                      <a:rPr lang="en-US" cap="none" sz="700" b="0" i="0" u="none" baseline="0">
                        <a:solidFill>
                          <a:srgbClr val="000000"/>
                        </a:solidFill>
                        <a:latin typeface="Arial"/>
                        <a:ea typeface="Arial"/>
                        <a:cs typeface="Arial"/>
                      </a:rPr>
                      <a:t>Directive DSEFO144-12</a:t>
                    </a:r>
                  </a:p>
                </c:rich>
              </c:tx>
              <c:numFmt formatCode="General" sourceLinked="1"/>
              <c:dLblPos val="l"/>
              <c:showLegendKey val="0"/>
              <c:showVal val="0"/>
              <c:showBubbleSize val="0"/>
              <c:showCatName val="1"/>
              <c:showSerName val="0"/>
              <c:showPercent val="0"/>
            </c:dLbl>
            <c:dLbl>
              <c:idx val="128"/>
              <c:tx>
                <c:rich>
                  <a:bodyPr vert="horz" rot="0" anchor="ctr"/>
                  <a:lstStyle/>
                  <a:p>
                    <a:pPr algn="ctr">
                      <a:defRPr/>
                    </a:pPr>
                    <a:r>
                      <a:rPr lang="en-US" cap="none" sz="700" b="0" i="0" u="none" baseline="0">
                        <a:solidFill>
                          <a:srgbClr val="000000"/>
                        </a:solidFill>
                        <a:latin typeface="Arial"/>
                        <a:ea typeface="Arial"/>
                        <a:cs typeface="Arial"/>
                      </a:rPr>
                      <a:t>Directive DSEFO144XPOL-12H</a:t>
                    </a:r>
                  </a:p>
                </c:rich>
              </c:tx>
              <c:numFmt formatCode="General" sourceLinked="1"/>
              <c:showLegendKey val="0"/>
              <c:showVal val="0"/>
              <c:showBubbleSize val="0"/>
              <c:showCatName val="1"/>
              <c:showSerName val="0"/>
              <c:showPercent val="0"/>
            </c:dLbl>
            <c:dLbl>
              <c:idx val="129"/>
              <c:tx>
                <c:rich>
                  <a:bodyPr vert="horz" rot="0" anchor="ctr"/>
                  <a:lstStyle/>
                  <a:p>
                    <a:pPr algn="ctr">
                      <a:defRPr/>
                    </a:pPr>
                    <a:r>
                      <a:rPr lang="en-US" cap="none" sz="700" b="0" i="0" u="none" baseline="0">
                        <a:solidFill>
                          <a:srgbClr val="000000"/>
                        </a:solidFill>
                        <a:latin typeface="Arial"/>
                        <a:ea typeface="Arial"/>
                        <a:cs typeface="Arial"/>
                      </a:rPr>
                      <a:t>Directive DSEFO144XPOL-12V</a:t>
                    </a:r>
                  </a:p>
                </c:rich>
              </c:tx>
              <c:numFmt formatCode="General" sourceLinked="1"/>
              <c:dLblPos val="l"/>
              <c:showLegendKey val="0"/>
              <c:showVal val="0"/>
              <c:showBubbleSize val="0"/>
              <c:showCatName val="1"/>
              <c:showSerName val="0"/>
              <c:showPercent val="0"/>
            </c:dLbl>
            <c:dLbl>
              <c:idx val="130"/>
              <c:tx>
                <c:rich>
                  <a:bodyPr vert="horz" rot="0" anchor="ctr"/>
                  <a:lstStyle/>
                  <a:p>
                    <a:pPr algn="ctr">
                      <a:defRPr/>
                    </a:pPr>
                    <a:r>
                      <a:rPr lang="en-US" cap="none" sz="700" b="0" i="0" u="none" baseline="0">
                        <a:solidFill>
                          <a:srgbClr val="000000"/>
                        </a:solidFill>
                        <a:latin typeface="Arial"/>
                        <a:ea typeface="Arial"/>
                        <a:cs typeface="Arial"/>
                      </a:rPr>
                      <a:t>*YU7EF 10</a:t>
                    </a:r>
                  </a:p>
                </c:rich>
              </c:tx>
              <c:numFmt formatCode="General" sourceLinked="1"/>
              <c:showLegendKey val="0"/>
              <c:showVal val="0"/>
              <c:showBubbleSize val="0"/>
              <c:showCatName val="1"/>
              <c:showSerName val="0"/>
              <c:showPercent val="0"/>
            </c:dLbl>
            <c:dLbl>
              <c:idx val="131"/>
              <c:tx>
                <c:rich>
                  <a:bodyPr vert="horz" rot="0" anchor="ctr"/>
                  <a:lstStyle/>
                  <a:p>
                    <a:pPr algn="ctr">
                      <a:defRPr/>
                    </a:pPr>
                    <a:r>
                      <a:rPr lang="en-US" cap="none" sz="700" b="0" i="0" u="none" baseline="0">
                        <a:solidFill>
                          <a:srgbClr val="000000"/>
                        </a:solidFill>
                        <a:latin typeface="Arial"/>
                        <a:ea typeface="Arial"/>
                        <a:cs typeface="Arial"/>
                      </a:rPr>
                      <a:t>YU7EF 10</a:t>
                    </a:r>
                  </a:p>
                </c:rich>
              </c:tx>
              <c:numFmt formatCode="General" sourceLinked="1"/>
              <c:dLblPos val="l"/>
              <c:showLegendKey val="0"/>
              <c:showVal val="0"/>
              <c:showBubbleSize val="0"/>
              <c:showCatName val="1"/>
              <c:showSerName val="0"/>
              <c:showPercent val="0"/>
            </c:dLbl>
            <c:dLbl>
              <c:idx val="132"/>
              <c:tx>
                <c:rich>
                  <a:bodyPr vert="horz" rot="0" anchor="ctr"/>
                  <a:lstStyle/>
                  <a:p>
                    <a:pPr algn="ctr">
                      <a:defRPr/>
                    </a:pPr>
                    <a:r>
                      <a:rPr lang="en-US" cap="none" sz="700" b="0" i="0" u="none" baseline="0">
                        <a:solidFill>
                          <a:srgbClr val="000000"/>
                        </a:solidFill>
                        <a:latin typeface="Arial"/>
                        <a:ea typeface="Arial"/>
                        <a:cs typeface="Arial"/>
                      </a:rPr>
                      <a:t>Gulf Alpha 11</a:t>
                    </a:r>
                  </a:p>
                </c:rich>
              </c:tx>
              <c:numFmt formatCode="General" sourceLinked="1"/>
              <c:showLegendKey val="0"/>
              <c:showVal val="0"/>
              <c:showBubbleSize val="0"/>
              <c:showCatName val="1"/>
              <c:showSerName val="0"/>
              <c:showPercent val="0"/>
            </c:dLbl>
            <c:dLbl>
              <c:idx val="133"/>
              <c:tx>
                <c:rich>
                  <a:bodyPr vert="horz" rot="0" anchor="ctr"/>
                  <a:lstStyle/>
                  <a:p>
                    <a:pPr algn="ctr">
                      <a:defRPr/>
                    </a:pPr>
                    <a:r>
                      <a:rPr lang="en-US" cap="none" sz="700" b="0" i="0" u="none" baseline="0">
                        <a:solidFill>
                          <a:srgbClr val="000000"/>
                        </a:solidFill>
                        <a:latin typeface="Arial"/>
                        <a:ea typeface="Arial"/>
                        <a:cs typeface="Arial"/>
                      </a:rPr>
                      <a:t>Gulf Alpha 11 XPOL H</a:t>
                    </a:r>
                  </a:p>
                </c:rich>
              </c:tx>
              <c:numFmt formatCode="General" sourceLinked="1"/>
              <c:dLblPos val="l"/>
              <c:showLegendKey val="0"/>
              <c:showVal val="0"/>
              <c:showBubbleSize val="0"/>
              <c:showCatName val="1"/>
              <c:showSerName val="0"/>
              <c:showPercent val="0"/>
            </c:dLbl>
            <c:dLbl>
              <c:idx val="134"/>
              <c:tx>
                <c:rich>
                  <a:bodyPr vert="horz" rot="0" anchor="ctr"/>
                  <a:lstStyle/>
                  <a:p>
                    <a:pPr algn="ctr">
                      <a:defRPr/>
                    </a:pPr>
                    <a:r>
                      <a:rPr lang="en-US" cap="none" sz="700" b="0" i="0" u="none" baseline="0">
                        <a:solidFill>
                          <a:srgbClr val="000000"/>
                        </a:solidFill>
                        <a:latin typeface="Arial"/>
                        <a:ea typeface="Arial"/>
                        <a:cs typeface="Arial"/>
                      </a:rPr>
                      <a:t>Gulf Alpha 11 XPOL V</a:t>
                    </a:r>
                  </a:p>
                </c:rich>
              </c:tx>
              <c:numFmt formatCode="General" sourceLinked="1"/>
              <c:showLegendKey val="0"/>
              <c:showVal val="0"/>
              <c:showBubbleSize val="0"/>
              <c:showCatName val="1"/>
              <c:showSerName val="0"/>
              <c:showPercent val="0"/>
            </c:dLbl>
            <c:dLbl>
              <c:idx val="135"/>
              <c:tx>
                <c:rich>
                  <a:bodyPr vert="horz" rot="0" anchor="ctr"/>
                  <a:lstStyle/>
                  <a:p>
                    <a:pPr algn="ctr">
                      <a:defRPr/>
                    </a:pPr>
                    <a:r>
                      <a:rPr lang="en-US" cap="none" sz="700" b="0" i="0" u="none" baseline="0">
                        <a:solidFill>
                          <a:srgbClr val="000000"/>
                        </a:solidFill>
                        <a:latin typeface="Arial"/>
                        <a:ea typeface="Arial"/>
                        <a:cs typeface="Arial"/>
                      </a:rPr>
                      <a:t>+G0KSC 10LFA+2</a:t>
                    </a:r>
                  </a:p>
                </c:rich>
              </c:tx>
              <c:numFmt formatCode="General" sourceLinked="1"/>
              <c:dLblPos val="l"/>
              <c:showLegendKey val="0"/>
              <c:showVal val="0"/>
              <c:showBubbleSize val="0"/>
              <c:showCatName val="1"/>
              <c:showSerName val="0"/>
              <c:showPercent val="0"/>
            </c:dLbl>
            <c:dLbl>
              <c:idx val="136"/>
              <c:tx>
                <c:rich>
                  <a:bodyPr vert="horz" rot="0" anchor="ctr"/>
                  <a:lstStyle/>
                  <a:p>
                    <a:pPr algn="ctr">
                      <a:defRPr/>
                    </a:pPr>
                    <a:r>
                      <a:rPr lang="en-US" cap="none" sz="700" b="0" i="0" u="none" baseline="0">
                        <a:solidFill>
                          <a:srgbClr val="000000"/>
                        </a:solidFill>
                        <a:latin typeface="Arial"/>
                        <a:ea typeface="Arial"/>
                        <a:cs typeface="Arial"/>
                      </a:rPr>
                      <a:t>+YU7XL 17 twin Bm</a:t>
                    </a:r>
                  </a:p>
                </c:rich>
              </c:tx>
              <c:numFmt formatCode="General" sourceLinked="1"/>
              <c:showLegendKey val="0"/>
              <c:showVal val="0"/>
              <c:showBubbleSize val="0"/>
              <c:showCatName val="1"/>
              <c:showSerName val="0"/>
              <c:showPercent val="0"/>
            </c:dLbl>
            <c:dLbl>
              <c:idx val="137"/>
              <c:tx>
                <c:rich>
                  <a:bodyPr vert="horz" rot="0" anchor="ctr"/>
                  <a:lstStyle/>
                  <a:p>
                    <a:pPr algn="ctr">
                      <a:defRPr/>
                    </a:pPr>
                    <a:r>
                      <a:rPr lang="en-US" cap="none" sz="700" b="0" i="0" u="none" baseline="0">
                        <a:solidFill>
                          <a:srgbClr val="000000"/>
                        </a:solidFill>
                        <a:latin typeface="Arial"/>
                        <a:ea typeface="Arial"/>
                        <a:cs typeface="Arial"/>
                      </a:rPr>
                      <a:t>+G0KSC 10 OWL</a:t>
                    </a:r>
                  </a:p>
                </c:rich>
              </c:tx>
              <c:numFmt formatCode="General" sourceLinked="1"/>
              <c:dLblPos val="l"/>
              <c:showLegendKey val="0"/>
              <c:showVal val="0"/>
              <c:showBubbleSize val="0"/>
              <c:showCatName val="1"/>
              <c:showSerName val="0"/>
              <c:showPercent val="0"/>
            </c:dLbl>
            <c:dLbl>
              <c:idx val="138"/>
              <c:tx>
                <c:rich>
                  <a:bodyPr vert="horz" rot="0" anchor="ctr"/>
                  <a:lstStyle/>
                  <a:p>
                    <a:pPr algn="ctr">
                      <a:defRPr/>
                    </a:pPr>
                    <a:r>
                      <a:rPr lang="en-US" cap="none" sz="700" b="0" i="0" u="none" baseline="0">
                        <a:solidFill>
                          <a:srgbClr val="000000"/>
                        </a:solidFill>
                        <a:latin typeface="Arial"/>
                        <a:ea typeface="Arial"/>
                        <a:cs typeface="Arial"/>
                      </a:rPr>
                      <a:t>I0JXX 12</a:t>
                    </a:r>
                  </a:p>
                </c:rich>
              </c:tx>
              <c:numFmt formatCode="General" sourceLinked="1"/>
              <c:showLegendKey val="0"/>
              <c:showVal val="0"/>
              <c:showBubbleSize val="0"/>
              <c:showCatName val="1"/>
              <c:showSerName val="0"/>
              <c:showPercent val="0"/>
            </c:dLbl>
            <c:dLbl>
              <c:idx val="139"/>
              <c:tx>
                <c:rich>
                  <a:bodyPr vert="horz" rot="0" anchor="ctr"/>
                  <a:lstStyle/>
                  <a:p>
                    <a:pPr algn="ctr">
                      <a:defRPr/>
                    </a:pPr>
                    <a:r>
                      <a:rPr lang="en-US" cap="none" sz="700" b="0" i="0" u="none" baseline="0">
                        <a:solidFill>
                          <a:srgbClr val="000000"/>
                        </a:solidFill>
                        <a:latin typeface="Arial"/>
                        <a:ea typeface="Arial"/>
                        <a:cs typeface="Arial"/>
                      </a:rPr>
                      <a:t>Antenna-Amplifiers +PA144-10-6AGP</a:t>
                    </a:r>
                  </a:p>
                </c:rich>
              </c:tx>
              <c:numFmt formatCode="General" sourceLinked="1"/>
              <c:dLblPos val="l"/>
              <c:showLegendKey val="0"/>
              <c:showVal val="0"/>
              <c:showBubbleSize val="0"/>
              <c:showCatName val="1"/>
              <c:showSerName val="0"/>
              <c:showPercent val="0"/>
            </c:dLbl>
            <c:dLbl>
              <c:idx val="140"/>
              <c:tx>
                <c:rich>
                  <a:bodyPr vert="horz" rot="0" anchor="ctr"/>
                  <a:lstStyle/>
                  <a:p>
                    <a:pPr algn="ctr">
                      <a:defRPr/>
                    </a:pPr>
                    <a:r>
                      <a:rPr lang="en-US" cap="none" sz="700" b="0" i="0" u="none" baseline="0">
                        <a:solidFill>
                          <a:srgbClr val="000000"/>
                        </a:solidFill>
                        <a:latin typeface="Arial"/>
                        <a:ea typeface="Arial"/>
                        <a:cs typeface="Arial"/>
                      </a:rPr>
                      <a:t>BQH 12J</a:t>
                    </a:r>
                  </a:p>
                </c:rich>
              </c:tx>
              <c:numFmt formatCode="General" sourceLinked="1"/>
              <c:showLegendKey val="0"/>
              <c:showVal val="0"/>
              <c:showBubbleSize val="0"/>
              <c:showCatName val="1"/>
              <c:showSerName val="0"/>
              <c:showPercent val="0"/>
            </c:dLbl>
            <c:dLbl>
              <c:idx val="141"/>
              <c:tx>
                <c:rich>
                  <a:bodyPr vert="horz" rot="0" anchor="ctr"/>
                  <a:lstStyle/>
                  <a:p>
                    <a:pPr algn="ctr">
                      <a:defRPr/>
                    </a:pPr>
                    <a:r>
                      <a:rPr lang="en-US" cap="none" sz="700" b="0" i="0" u="none" baseline="0">
                        <a:solidFill>
                          <a:srgbClr val="000000"/>
                        </a:solidFill>
                        <a:latin typeface="Arial"/>
                        <a:ea typeface="Arial"/>
                        <a:cs typeface="Arial"/>
                      </a:rPr>
                      <a:t>+InnoV 10 OWL G/T</a:t>
                    </a:r>
                  </a:p>
                </c:rich>
              </c:tx>
              <c:numFmt formatCode="General" sourceLinked="1"/>
              <c:dLblPos val="l"/>
              <c:showLegendKey val="0"/>
              <c:showVal val="0"/>
              <c:showBubbleSize val="0"/>
              <c:showCatName val="1"/>
              <c:showSerName val="0"/>
              <c:showPercent val="0"/>
            </c:dLbl>
            <c:dLbl>
              <c:idx val="142"/>
              <c:tx>
                <c:rich>
                  <a:bodyPr vert="horz" rot="0" anchor="ctr"/>
                  <a:lstStyle/>
                  <a:p>
                    <a:pPr algn="ctr">
                      <a:defRPr/>
                    </a:pPr>
                    <a:r>
                      <a:rPr lang="en-US" cap="none" sz="700" b="0" i="0" u="none" baseline="0">
                        <a:solidFill>
                          <a:srgbClr val="000000"/>
                        </a:solidFill>
                        <a:latin typeface="Arial"/>
                        <a:ea typeface="Arial"/>
                        <a:cs typeface="Arial"/>
                      </a:rPr>
                      <a:t>+*InnoV 10 OWL G/T</a:t>
                    </a:r>
                  </a:p>
                </c:rich>
              </c:tx>
              <c:numFmt formatCode="General" sourceLinked="1"/>
              <c:showLegendKey val="0"/>
              <c:showVal val="0"/>
              <c:showBubbleSize val="0"/>
              <c:showCatName val="1"/>
              <c:showSerName val="0"/>
              <c:showPercent val="0"/>
            </c:dLbl>
            <c:dLbl>
              <c:idx val="143"/>
              <c:tx>
                <c:rich>
                  <a:bodyPr vert="horz" rot="0" anchor="ctr"/>
                  <a:lstStyle/>
                  <a:p>
                    <a:pPr algn="ctr">
                      <a:defRPr/>
                    </a:pPr>
                    <a:r>
                      <a:rPr lang="en-US" cap="none" sz="700" b="0" i="0" u="none" baseline="0">
                        <a:solidFill>
                          <a:srgbClr val="000000"/>
                        </a:solidFill>
                        <a:latin typeface="Arial"/>
                        <a:ea typeface="Arial"/>
                        <a:cs typeface="Arial"/>
                      </a:rPr>
                      <a:t>+CT1FFU 10</a:t>
                    </a:r>
                  </a:p>
                </c:rich>
              </c:tx>
              <c:numFmt formatCode="General" sourceLinked="1"/>
              <c:dLblPos val="l"/>
              <c:showLegendKey val="0"/>
              <c:showVal val="0"/>
              <c:showBubbleSize val="0"/>
              <c:showCatName val="1"/>
              <c:showSerName val="0"/>
              <c:showPercent val="0"/>
            </c:dLbl>
            <c:dLbl>
              <c:idx val="144"/>
              <c:tx>
                <c:rich>
                  <a:bodyPr vert="horz" rot="0" anchor="ctr"/>
                  <a:lstStyle/>
                  <a:p>
                    <a:pPr algn="ctr">
                      <a:defRPr/>
                    </a:pPr>
                    <a:r>
                      <a:rPr lang="en-US" cap="none" sz="700" b="0" i="0" u="none" baseline="0">
                        <a:solidFill>
                          <a:srgbClr val="000000"/>
                        </a:solidFill>
                        <a:latin typeface="Arial"/>
                        <a:ea typeface="Arial"/>
                        <a:cs typeface="Arial"/>
                      </a:rPr>
                      <a:t>+CT1FFU 10C</a:t>
                    </a:r>
                  </a:p>
                </c:rich>
              </c:tx>
              <c:numFmt formatCode="General" sourceLinked="1"/>
              <c:showLegendKey val="0"/>
              <c:showVal val="0"/>
              <c:showBubbleSize val="0"/>
              <c:showCatName val="1"/>
              <c:showSerName val="0"/>
              <c:showPercent val="0"/>
            </c:dLbl>
            <c:dLbl>
              <c:idx val="145"/>
              <c:tx>
                <c:rich>
                  <a:bodyPr vert="horz" rot="0" anchor="ctr"/>
                  <a:lstStyle/>
                  <a:p>
                    <a:pPr algn="ctr">
                      <a:defRPr/>
                    </a:pPr>
                    <a:r>
                      <a:rPr lang="en-US" cap="none" sz="700" b="0" i="0" u="none" baseline="0">
                        <a:solidFill>
                          <a:srgbClr val="000000"/>
                        </a:solidFill>
                        <a:latin typeface="Arial"/>
                        <a:ea typeface="Arial"/>
                        <a:cs typeface="Arial"/>
                      </a:rPr>
                      <a:t>M2 12</a:t>
                    </a:r>
                  </a:p>
                </c:rich>
              </c:tx>
              <c:numFmt formatCode="General" sourceLinked="1"/>
              <c:dLblPos val="l"/>
              <c:showLegendKey val="0"/>
              <c:showVal val="0"/>
              <c:showBubbleSize val="0"/>
              <c:showCatName val="1"/>
              <c:showSerName val="0"/>
              <c:showPercent val="0"/>
            </c:dLbl>
            <c:dLbl>
              <c:idx val="146"/>
              <c:tx>
                <c:rich>
                  <a:bodyPr vert="horz" rot="0" anchor="ctr"/>
                  <a:lstStyle/>
                  <a:p>
                    <a:pPr algn="ctr">
                      <a:defRPr/>
                    </a:pPr>
                    <a:r>
                      <a:rPr lang="en-US" cap="none" sz="700" b="0" i="0" u="none" baseline="0">
                        <a:solidFill>
                          <a:srgbClr val="000000"/>
                        </a:solidFill>
                        <a:latin typeface="Arial"/>
                        <a:ea typeface="Arial"/>
                        <a:cs typeface="Arial"/>
                      </a:rPr>
                      <a:t>+KF2YN Boxkite12</a:t>
                    </a:r>
                  </a:p>
                </c:rich>
              </c:tx>
              <c:numFmt formatCode="General" sourceLinked="1"/>
              <c:showLegendKey val="0"/>
              <c:showVal val="0"/>
              <c:showBubbleSize val="0"/>
              <c:showCatName val="1"/>
              <c:showSerName val="0"/>
              <c:showPercent val="0"/>
            </c:dLbl>
            <c:dLbl>
              <c:idx val="147"/>
              <c:tx>
                <c:rich>
                  <a:bodyPr vert="horz" rot="0" anchor="ctr"/>
                  <a:lstStyle/>
                  <a:p>
                    <a:pPr algn="ctr">
                      <a:defRPr/>
                    </a:pPr>
                    <a:r>
                      <a:rPr lang="en-US" cap="none" sz="700" b="0" i="0" u="none" baseline="0">
                        <a:solidFill>
                          <a:srgbClr val="000000"/>
                        </a:solidFill>
                        <a:latin typeface="Arial"/>
                        <a:ea typeface="Arial"/>
                        <a:cs typeface="Arial"/>
                      </a:rPr>
                      <a:t>+7arrays GTV2-11LT</a:t>
                    </a:r>
                  </a:p>
                </c:rich>
              </c:tx>
              <c:numFmt formatCode="General" sourceLinked="1"/>
              <c:dLblPos val="l"/>
              <c:showLegendKey val="0"/>
              <c:showVal val="0"/>
              <c:showBubbleSize val="0"/>
              <c:showCatName val="1"/>
              <c:showSerName val="0"/>
              <c:showPercent val="0"/>
            </c:dLbl>
            <c:dLbl>
              <c:idx val="148"/>
              <c:tx>
                <c:rich>
                  <a:bodyPr vert="horz" rot="0" anchor="ctr"/>
                  <a:lstStyle/>
                  <a:p>
                    <a:pPr algn="ctr">
                      <a:defRPr/>
                    </a:pPr>
                    <a:r>
                      <a:rPr lang="en-US" cap="none" sz="700" b="0" i="0" u="none" baseline="0">
                        <a:solidFill>
                          <a:srgbClr val="000000"/>
                        </a:solidFill>
                        <a:latin typeface="Arial"/>
                        <a:ea typeface="Arial"/>
                        <a:cs typeface="Arial"/>
                      </a:rPr>
                      <a:t>BQH 10</a:t>
                    </a:r>
                  </a:p>
                </c:rich>
              </c:tx>
              <c:numFmt formatCode="General" sourceLinked="1"/>
              <c:showLegendKey val="0"/>
              <c:showVal val="0"/>
              <c:showBubbleSize val="0"/>
              <c:showCatName val="1"/>
              <c:showSerName val="0"/>
              <c:showPercent val="0"/>
            </c:dLbl>
            <c:dLbl>
              <c:idx val="149"/>
              <c:tx>
                <c:rich>
                  <a:bodyPr vert="horz" rot="0" anchor="ctr"/>
                  <a:lstStyle/>
                  <a:p>
                    <a:pPr algn="ctr">
                      <a:defRPr/>
                    </a:pPr>
                    <a:r>
                      <a:rPr lang="en-US" cap="none" sz="700" b="0" i="0" u="none" baseline="0">
                        <a:solidFill>
                          <a:srgbClr val="000000"/>
                        </a:solidFill>
                        <a:latin typeface="Arial"/>
                        <a:ea typeface="Arial"/>
                        <a:cs typeface="Arial"/>
                      </a:rPr>
                      <a:t>WB9UWA 12</a:t>
                    </a:r>
                  </a:p>
                </c:rich>
              </c:tx>
              <c:numFmt formatCode="General" sourceLinked="1"/>
              <c:dLblPos val="l"/>
              <c:showLegendKey val="0"/>
              <c:showVal val="0"/>
              <c:showBubbleSize val="0"/>
              <c:showCatName val="1"/>
              <c:showSerName val="0"/>
              <c:showPercent val="0"/>
            </c:dLbl>
            <c:dLbl>
              <c:idx val="150"/>
              <c:tx>
                <c:rich>
                  <a:bodyPr vert="horz" rot="0" anchor="ctr"/>
                  <a:lstStyle/>
                  <a:p>
                    <a:pPr algn="ctr">
                      <a:defRPr/>
                    </a:pPr>
                    <a:r>
                      <a:rPr lang="en-US" cap="none" sz="700" b="0" i="0" u="none" baseline="0">
                        <a:solidFill>
                          <a:srgbClr val="000000"/>
                        </a:solidFill>
                        <a:latin typeface="Arial"/>
                        <a:ea typeface="Arial"/>
                        <a:cs typeface="Arial"/>
                      </a:rPr>
                      <a:t>DK7ZB 10</a:t>
                    </a:r>
                  </a:p>
                </c:rich>
              </c:tx>
              <c:numFmt formatCode="General" sourceLinked="1"/>
              <c:showLegendKey val="0"/>
              <c:showVal val="0"/>
              <c:showBubbleSize val="0"/>
              <c:showCatName val="1"/>
              <c:showSerName val="0"/>
              <c:showPercent val="0"/>
            </c:dLbl>
            <c:dLbl>
              <c:idx val="151"/>
              <c:tx>
                <c:rich>
                  <a:bodyPr vert="horz" rot="0" anchor="ctr"/>
                  <a:lstStyle/>
                  <a:p>
                    <a:pPr algn="ctr">
                      <a:defRPr/>
                    </a:pPr>
                    <a:r>
                      <a:rPr lang="en-US" cap="none" sz="700" b="0" i="0" u="none" baseline="0">
                        <a:solidFill>
                          <a:srgbClr val="000000"/>
                        </a:solidFill>
                        <a:latin typeface="Arial"/>
                        <a:ea typeface="Arial"/>
                        <a:cs typeface="Arial"/>
                      </a:rPr>
                      <a:t>Vine 11 FD</a:t>
                    </a:r>
                  </a:p>
                </c:rich>
              </c:tx>
              <c:numFmt formatCode="General" sourceLinked="1"/>
              <c:dLblPos val="l"/>
              <c:showLegendKey val="0"/>
              <c:showVal val="0"/>
              <c:showBubbleSize val="0"/>
              <c:showCatName val="1"/>
              <c:showSerName val="0"/>
              <c:showPercent val="0"/>
            </c:dLbl>
            <c:dLbl>
              <c:idx val="152"/>
              <c:tx>
                <c:rich>
                  <a:bodyPr vert="horz" rot="0" anchor="ctr"/>
                  <a:lstStyle/>
                  <a:p>
                    <a:pPr algn="ctr">
                      <a:defRPr/>
                    </a:pPr>
                    <a:r>
                      <a:rPr lang="en-US" cap="none" sz="700" b="0" i="0" u="none" baseline="0">
                        <a:solidFill>
                          <a:srgbClr val="000000"/>
                        </a:solidFill>
                        <a:latin typeface="Arial"/>
                        <a:ea typeface="Arial"/>
                        <a:cs typeface="Arial"/>
                      </a:rPr>
                      <a:t>+YU7EF 11B</a:t>
                    </a:r>
                  </a:p>
                </c:rich>
              </c:tx>
              <c:numFmt formatCode="General" sourceLinked="1"/>
              <c:showLegendKey val="0"/>
              <c:showVal val="0"/>
              <c:showBubbleSize val="0"/>
              <c:showCatName val="1"/>
              <c:showSerName val="0"/>
              <c:showPercent val="0"/>
            </c:dLbl>
            <c:dLbl>
              <c:idx val="153"/>
              <c:tx>
                <c:rich>
                  <a:bodyPr vert="horz" rot="0" anchor="ctr"/>
                  <a:lstStyle/>
                  <a:p>
                    <a:pPr algn="ctr">
                      <a:defRPr/>
                    </a:pPr>
                    <a:r>
                      <a:rPr lang="en-US" cap="none" sz="700" b="0" i="0" u="none" baseline="0">
                        <a:solidFill>
                          <a:srgbClr val="000000"/>
                        </a:solidFill>
                        <a:latin typeface="Arial"/>
                        <a:ea typeface="Arial"/>
                        <a:cs typeface="Arial"/>
                      </a:rPr>
                      <a:t>I5MZY 13</a:t>
                    </a:r>
                  </a:p>
                </c:rich>
              </c:tx>
              <c:numFmt formatCode="General" sourceLinked="1"/>
              <c:dLblPos val="l"/>
              <c:showLegendKey val="0"/>
              <c:showVal val="0"/>
              <c:showBubbleSize val="0"/>
              <c:showCatName val="1"/>
              <c:showSerName val="0"/>
              <c:showPercent val="0"/>
            </c:dLbl>
            <c:dLbl>
              <c:idx val="154"/>
              <c:tx>
                <c:rich>
                  <a:bodyPr vert="horz" rot="0" anchor="ctr"/>
                  <a:lstStyle/>
                  <a:p>
                    <a:pPr algn="ctr">
                      <a:defRPr/>
                    </a:pPr>
                    <a:r>
                      <a:rPr lang="en-US" cap="none" sz="700" b="0" i="0" u="none" baseline="0">
                        <a:solidFill>
                          <a:srgbClr val="000000"/>
                        </a:solidFill>
                        <a:latin typeface="Arial"/>
                        <a:ea typeface="Arial"/>
                        <a:cs typeface="Arial"/>
                      </a:rPr>
                      <a:t>+YU7XL 11 Hybrid</a:t>
                    </a:r>
                  </a:p>
                </c:rich>
              </c:tx>
              <c:numFmt formatCode="General" sourceLinked="1"/>
              <c:showLegendKey val="0"/>
              <c:showVal val="0"/>
              <c:showBubbleSize val="0"/>
              <c:showCatName val="1"/>
              <c:showSerName val="0"/>
              <c:showPercent val="0"/>
            </c:dLbl>
            <c:dLbl>
              <c:idx val="155"/>
              <c:tx>
                <c:rich>
                  <a:bodyPr vert="horz" rot="0" anchor="ctr"/>
                  <a:lstStyle/>
                  <a:p>
                    <a:pPr algn="ctr">
                      <a:defRPr/>
                    </a:pPr>
                    <a:r>
                      <a:rPr lang="en-US" cap="none" sz="700" b="0" i="0" u="none" baseline="0">
                        <a:solidFill>
                          <a:srgbClr val="000000"/>
                        </a:solidFill>
                        <a:latin typeface="Arial"/>
                        <a:ea typeface="Arial"/>
                        <a:cs typeface="Arial"/>
                      </a:rPr>
                      <a:t>+*YU7XL 11 Hybrid</a:t>
                    </a:r>
                  </a:p>
                </c:rich>
              </c:tx>
              <c:numFmt formatCode="General" sourceLinked="1"/>
              <c:dLblPos val="l"/>
              <c:showLegendKey val="0"/>
              <c:showVal val="0"/>
              <c:showBubbleSize val="0"/>
              <c:showCatName val="1"/>
              <c:showSerName val="0"/>
              <c:showPercent val="0"/>
            </c:dLbl>
            <c:dLbl>
              <c:idx val="156"/>
              <c:tx>
                <c:rich>
                  <a:bodyPr vert="horz" rot="0" anchor="ctr"/>
                  <a:lstStyle/>
                  <a:p>
                    <a:pPr algn="ctr">
                      <a:defRPr/>
                    </a:pPr>
                    <a:r>
                      <a:rPr lang="en-US" cap="none" sz="700" b="0" i="0" u="none" baseline="0">
                        <a:solidFill>
                          <a:srgbClr val="000000"/>
                        </a:solidFill>
                        <a:latin typeface="Arial"/>
                        <a:ea typeface="Arial"/>
                        <a:cs typeface="Arial"/>
                      </a:rPr>
                      <a:t>+InnoV 10 OWL G/T-2</a:t>
                    </a:r>
                  </a:p>
                </c:rich>
              </c:tx>
              <c:numFmt formatCode="General" sourceLinked="1"/>
              <c:showLegendKey val="0"/>
              <c:showVal val="0"/>
              <c:showBubbleSize val="0"/>
              <c:showCatName val="1"/>
              <c:showSerName val="0"/>
              <c:showPercent val="0"/>
            </c:dLbl>
            <c:dLbl>
              <c:idx val="157"/>
              <c:tx>
                <c:rich>
                  <a:bodyPr vert="horz" rot="0" anchor="ctr"/>
                  <a:lstStyle/>
                  <a:p>
                    <a:pPr algn="ctr">
                      <a:defRPr/>
                    </a:pPr>
                    <a:r>
                      <a:rPr lang="en-US" cap="none" sz="700" b="0" i="0" u="none" baseline="0">
                        <a:solidFill>
                          <a:srgbClr val="000000"/>
                        </a:solidFill>
                        <a:latin typeface="Arial"/>
                        <a:ea typeface="Arial"/>
                        <a:cs typeface="Arial"/>
                      </a:rPr>
                      <a:t>+*InnoV 10 OWL G/T-2</a:t>
                    </a:r>
                  </a:p>
                </c:rich>
              </c:tx>
              <c:numFmt formatCode="General" sourceLinked="1"/>
              <c:dLblPos val="l"/>
              <c:showLegendKey val="0"/>
              <c:showVal val="0"/>
              <c:showBubbleSize val="0"/>
              <c:showCatName val="1"/>
              <c:showSerName val="0"/>
              <c:showPercent val="0"/>
            </c:dLbl>
            <c:dLbl>
              <c:idx val="158"/>
              <c:tx>
                <c:rich>
                  <a:bodyPr vert="horz" rot="0" anchor="ctr"/>
                  <a:lstStyle/>
                  <a:p>
                    <a:pPr algn="ctr">
                      <a:defRPr/>
                    </a:pPr>
                    <a:r>
                      <a:rPr lang="en-US" cap="none" sz="700" b="0" i="0" u="none" baseline="0">
                        <a:solidFill>
                          <a:srgbClr val="000000"/>
                        </a:solidFill>
                        <a:latin typeface="Arial"/>
                        <a:ea typeface="Arial"/>
                        <a:cs typeface="Arial"/>
                      </a:rPr>
                      <a:t>K1FO 13</a:t>
                    </a:r>
                  </a:p>
                </c:rich>
              </c:tx>
              <c:numFmt formatCode="General" sourceLinked="1"/>
              <c:showLegendKey val="0"/>
              <c:showVal val="0"/>
              <c:showBubbleSize val="0"/>
              <c:showCatName val="1"/>
              <c:showSerName val="0"/>
              <c:showPercent val="0"/>
            </c:dLbl>
            <c:dLbl>
              <c:idx val="159"/>
              <c:tx>
                <c:rich>
                  <a:bodyPr vert="horz" rot="0" anchor="ctr"/>
                  <a:lstStyle/>
                  <a:p>
                    <a:pPr algn="ctr">
                      <a:defRPr/>
                    </a:pPr>
                    <a:r>
                      <a:rPr lang="en-US" cap="none" sz="700" b="0" i="0" u="none" baseline="0">
                        <a:solidFill>
                          <a:srgbClr val="000000"/>
                        </a:solidFill>
                        <a:latin typeface="Arial"/>
                        <a:ea typeface="Arial"/>
                        <a:cs typeface="Arial"/>
                      </a:rPr>
                      <a:t>BQH 13X (1995)</a:t>
                    </a:r>
                  </a:p>
                </c:rich>
              </c:tx>
              <c:numFmt formatCode="General" sourceLinked="1"/>
              <c:dLblPos val="l"/>
              <c:showLegendKey val="0"/>
              <c:showVal val="0"/>
              <c:showBubbleSize val="0"/>
              <c:showCatName val="1"/>
              <c:showSerName val="0"/>
              <c:showPercent val="0"/>
            </c:dLbl>
            <c:dLbl>
              <c:idx val="160"/>
              <c:tx>
                <c:rich>
                  <a:bodyPr vert="horz" rot="0" anchor="ctr"/>
                  <a:lstStyle/>
                  <a:p>
                    <a:pPr algn="ctr">
                      <a:defRPr/>
                    </a:pPr>
                    <a:r>
                      <a:rPr lang="en-US" cap="none" sz="700" b="0" i="0" u="none" baseline="0">
                        <a:solidFill>
                          <a:srgbClr val="000000"/>
                        </a:solidFill>
                        <a:latin typeface="Arial"/>
                        <a:ea typeface="Arial"/>
                        <a:cs typeface="Arial"/>
                      </a:rPr>
                      <a:t>*InnoV/G0KSC 11 LFA3 2020</a:t>
                    </a:r>
                  </a:p>
                </c:rich>
              </c:tx>
              <c:numFmt formatCode="General" sourceLinked="1"/>
              <c:showLegendKey val="0"/>
              <c:showVal val="0"/>
              <c:showBubbleSize val="0"/>
              <c:showCatName val="1"/>
              <c:showSerName val="0"/>
              <c:showPercent val="0"/>
            </c:dLbl>
            <c:dLbl>
              <c:idx val="161"/>
              <c:tx>
                <c:rich>
                  <a:bodyPr vert="horz" rot="0" anchor="ctr"/>
                  <a:lstStyle/>
                  <a:p>
                    <a:pPr algn="ctr">
                      <a:defRPr/>
                    </a:pPr>
                    <a:r>
                      <a:rPr lang="en-US" cap="none" sz="700" b="0" i="0" u="none" baseline="0">
                        <a:solidFill>
                          <a:srgbClr val="000000"/>
                        </a:solidFill>
                        <a:latin typeface="Arial"/>
                        <a:ea typeface="Arial"/>
                        <a:cs typeface="Arial"/>
                      </a:rPr>
                      <a:t>+DK7ZB 11 OWL</a:t>
                    </a:r>
                  </a:p>
                </c:rich>
              </c:tx>
              <c:numFmt formatCode="General" sourceLinked="1"/>
              <c:dLblPos val="l"/>
              <c:showLegendKey val="0"/>
              <c:showVal val="0"/>
              <c:showBubbleSize val="0"/>
              <c:showCatName val="1"/>
              <c:showSerName val="0"/>
              <c:showPercent val="0"/>
            </c:dLbl>
            <c:dLbl>
              <c:idx val="162"/>
              <c:tx>
                <c:rich>
                  <a:bodyPr vert="horz" rot="0" anchor="ctr"/>
                  <a:lstStyle/>
                  <a:p>
                    <a:pPr algn="ctr">
                      <a:defRPr/>
                    </a:pPr>
                    <a:r>
                      <a:rPr lang="en-US" cap="none" sz="700" b="0" i="0" u="none" baseline="0">
                        <a:solidFill>
                          <a:srgbClr val="000000"/>
                        </a:solidFill>
                        <a:latin typeface="Arial"/>
                        <a:ea typeface="Arial"/>
                        <a:cs typeface="Arial"/>
                      </a:rPr>
                      <a:t>+EAntenna 144LFA11</a:t>
                    </a:r>
                  </a:p>
                </c:rich>
              </c:tx>
              <c:numFmt formatCode="General" sourceLinked="1"/>
              <c:showLegendKey val="0"/>
              <c:showVal val="0"/>
              <c:showBubbleSize val="0"/>
              <c:showCatName val="1"/>
              <c:showSerName val="0"/>
              <c:showPercent val="0"/>
            </c:dLbl>
            <c:dLbl>
              <c:idx val="163"/>
              <c:tx>
                <c:rich>
                  <a:bodyPr vert="horz" rot="0" anchor="ctr"/>
                  <a:lstStyle/>
                  <a:p>
                    <a:pPr algn="ctr">
                      <a:defRPr/>
                    </a:pPr>
                    <a:r>
                      <a:rPr lang="en-US" cap="none" sz="700" b="0" i="0" u="none" baseline="0">
                        <a:solidFill>
                          <a:srgbClr val="000000"/>
                        </a:solidFill>
                        <a:latin typeface="Arial"/>
                        <a:ea typeface="Arial"/>
                        <a:cs typeface="Arial"/>
                      </a:rPr>
                      <a:t>#M2 20 XPOL H </a:t>
                    </a:r>
                  </a:p>
                </c:rich>
              </c:tx>
              <c:numFmt formatCode="General" sourceLinked="1"/>
              <c:dLblPos val="l"/>
              <c:showLegendKey val="0"/>
              <c:showVal val="0"/>
              <c:showBubbleSize val="0"/>
              <c:showCatName val="1"/>
              <c:showSerName val="0"/>
              <c:showPercent val="0"/>
            </c:dLbl>
            <c:dLbl>
              <c:idx val="164"/>
              <c:tx>
                <c:rich>
                  <a:bodyPr vert="horz" rot="0" anchor="ctr"/>
                  <a:lstStyle/>
                  <a:p>
                    <a:pPr algn="ctr">
                      <a:defRPr/>
                    </a:pPr>
                    <a:r>
                      <a:rPr lang="en-US" cap="none" sz="700" b="0" i="0" u="none" baseline="0">
                        <a:solidFill>
                          <a:srgbClr val="000000"/>
                        </a:solidFill>
                        <a:latin typeface="Arial"/>
                        <a:ea typeface="Arial"/>
                        <a:cs typeface="Arial"/>
                      </a:rPr>
                      <a:t>#M2 20 XPOL V</a:t>
                    </a:r>
                  </a:p>
                </c:rich>
              </c:tx>
              <c:numFmt formatCode="General" sourceLinked="1"/>
              <c:showLegendKey val="0"/>
              <c:showVal val="0"/>
              <c:showBubbleSize val="0"/>
              <c:showCatName val="1"/>
              <c:showSerName val="0"/>
              <c:showPercent val="0"/>
            </c:dLbl>
            <c:dLbl>
              <c:idx val="165"/>
              <c:tx>
                <c:rich>
                  <a:bodyPr vert="horz" rot="0" anchor="ctr"/>
                  <a:lstStyle/>
                  <a:p>
                    <a:pPr algn="ctr">
                      <a:defRPr/>
                    </a:pPr>
                    <a:r>
                      <a:rPr lang="en-US" cap="none" sz="700" b="0" i="0" u="none" baseline="0">
                        <a:solidFill>
                          <a:srgbClr val="000000"/>
                        </a:solidFill>
                        <a:latin typeface="Arial"/>
                        <a:ea typeface="Arial"/>
                        <a:cs typeface="Arial"/>
                      </a:rPr>
                      <a:t>+G0KSC 11 LFA</a:t>
                    </a:r>
                  </a:p>
                </c:rich>
              </c:tx>
              <c:numFmt formatCode="General" sourceLinked="1"/>
              <c:dLblPos val="l"/>
              <c:showLegendKey val="0"/>
              <c:showVal val="0"/>
              <c:showBubbleSize val="0"/>
              <c:showCatName val="1"/>
              <c:showSerName val="0"/>
              <c:showPercent val="0"/>
            </c:dLbl>
            <c:dLbl>
              <c:idx val="166"/>
              <c:tx>
                <c:rich>
                  <a:bodyPr vert="horz" rot="0" anchor="ctr"/>
                  <a:lstStyle/>
                  <a:p>
                    <a:pPr algn="ctr">
                      <a:defRPr/>
                    </a:pPr>
                    <a:r>
                      <a:rPr lang="en-US" cap="none" sz="700" b="0" i="0" u="none" baseline="0">
                        <a:solidFill>
                          <a:srgbClr val="000000"/>
                        </a:solidFill>
                        <a:latin typeface="Arial"/>
                        <a:ea typeface="Arial"/>
                        <a:cs typeface="Arial"/>
                      </a:rPr>
                      <a:t>+*G0KSC 11 LFA</a:t>
                    </a:r>
                  </a:p>
                </c:rich>
              </c:tx>
              <c:numFmt formatCode="General" sourceLinked="1"/>
              <c:showLegendKey val="0"/>
              <c:showVal val="0"/>
              <c:showBubbleSize val="0"/>
              <c:showCatName val="1"/>
              <c:showSerName val="0"/>
              <c:showPercent val="0"/>
            </c:dLbl>
            <c:dLbl>
              <c:idx val="167"/>
              <c:tx>
                <c:rich>
                  <a:bodyPr vert="horz" rot="0" anchor="ctr"/>
                  <a:lstStyle/>
                  <a:p>
                    <a:pPr algn="ctr">
                      <a:defRPr/>
                    </a:pPr>
                    <a:r>
                      <a:rPr lang="en-US" cap="none" sz="700" b="0" i="0" u="none" baseline="0">
                        <a:solidFill>
                          <a:srgbClr val="000000"/>
                        </a:solidFill>
                        <a:latin typeface="Arial"/>
                        <a:ea typeface="Arial"/>
                        <a:cs typeface="Arial"/>
                      </a:rPr>
                      <a:t>+UA9TC 11RS</a:t>
                    </a:r>
                  </a:p>
                </c:rich>
              </c:tx>
              <c:numFmt formatCode="General" sourceLinked="1"/>
              <c:dLblPos val="l"/>
              <c:showLegendKey val="0"/>
              <c:showVal val="0"/>
              <c:showBubbleSize val="0"/>
              <c:showCatName val="1"/>
              <c:showSerName val="0"/>
              <c:showPercent val="0"/>
            </c:dLbl>
            <c:dLbl>
              <c:idx val="168"/>
              <c:tx>
                <c:rich>
                  <a:bodyPr vert="horz" rot="0" anchor="ctr"/>
                  <a:lstStyle/>
                  <a:p>
                    <a:pPr algn="ctr">
                      <a:defRPr/>
                    </a:pPr>
                    <a:r>
                      <a:rPr lang="en-US" cap="none" sz="700" b="0" i="0" u="none" baseline="0">
                        <a:solidFill>
                          <a:srgbClr val="000000"/>
                        </a:solidFill>
                        <a:latin typeface="Arial"/>
                        <a:ea typeface="Arial"/>
                        <a:cs typeface="Arial"/>
                      </a:rPr>
                      <a:t>+G0KSC 11 OWL</a:t>
                    </a:r>
                  </a:p>
                </c:rich>
              </c:tx>
              <c:numFmt formatCode="General" sourceLinked="1"/>
              <c:showLegendKey val="0"/>
              <c:showVal val="0"/>
              <c:showBubbleSize val="0"/>
              <c:showCatName val="1"/>
              <c:showSerName val="0"/>
              <c:showPercent val="0"/>
            </c:dLbl>
            <c:dLbl>
              <c:idx val="169"/>
              <c:tx>
                <c:rich>
                  <a:bodyPr vert="horz" rot="0" anchor="ctr"/>
                  <a:lstStyle/>
                  <a:p>
                    <a:pPr algn="ctr">
                      <a:defRPr/>
                    </a:pPr>
                    <a:r>
                      <a:rPr lang="en-US" cap="none" sz="700" b="0" i="0" u="none" baseline="0">
                        <a:solidFill>
                          <a:srgbClr val="000000"/>
                        </a:solidFill>
                        <a:latin typeface="Arial"/>
                        <a:ea typeface="Arial"/>
                        <a:cs typeface="Arial"/>
                      </a:rPr>
                      <a:t>*BVO-3WL</a:t>
                    </a:r>
                  </a:p>
                </c:rich>
              </c:tx>
              <c:numFmt formatCode="General" sourceLinked="1"/>
              <c:dLblPos val="l"/>
              <c:showLegendKey val="0"/>
              <c:showVal val="0"/>
              <c:showBubbleSize val="0"/>
              <c:showCatName val="1"/>
              <c:showSerName val="0"/>
              <c:showPercent val="0"/>
            </c:dLbl>
            <c:dLbl>
              <c:idx val="170"/>
              <c:tx>
                <c:rich>
                  <a:bodyPr vert="horz" rot="0" anchor="ctr"/>
                  <a:lstStyle/>
                  <a:p>
                    <a:pPr algn="ctr">
                      <a:defRPr/>
                    </a:pPr>
                    <a:r>
                      <a:rPr lang="en-US" cap="none" sz="700" b="0" i="0" u="none" baseline="0">
                        <a:solidFill>
                          <a:srgbClr val="000000"/>
                        </a:solidFill>
                        <a:latin typeface="Arial"/>
                        <a:ea typeface="Arial"/>
                        <a:cs typeface="Arial"/>
                      </a:rPr>
                      <a:t>BVO-3WL</a:t>
                    </a:r>
                  </a:p>
                </c:rich>
              </c:tx>
              <c:numFmt formatCode="General" sourceLinked="1"/>
              <c:showLegendKey val="0"/>
              <c:showVal val="0"/>
              <c:showBubbleSize val="0"/>
              <c:showCatName val="1"/>
              <c:showSerName val="0"/>
              <c:showPercent val="0"/>
            </c:dLbl>
            <c:dLbl>
              <c:idx val="171"/>
              <c:tx>
                <c:rich>
                  <a:bodyPr vert="horz" rot="0" anchor="ctr"/>
                  <a:lstStyle/>
                  <a:p>
                    <a:pPr algn="ctr">
                      <a:defRPr/>
                    </a:pPr>
                    <a:r>
                      <a:rPr lang="en-US" cap="none" sz="700" b="0" i="0" u="none" baseline="0">
                        <a:solidFill>
                          <a:srgbClr val="000000"/>
                        </a:solidFill>
                        <a:latin typeface="Arial"/>
                        <a:ea typeface="Arial"/>
                        <a:cs typeface="Arial"/>
                      </a:rPr>
                      <a:t>#BVO-3WL</a:t>
                    </a:r>
                  </a:p>
                </c:rich>
              </c:tx>
              <c:numFmt formatCode="General" sourceLinked="1"/>
              <c:dLblPos val="l"/>
              <c:showLegendKey val="0"/>
              <c:showVal val="0"/>
              <c:showBubbleSize val="0"/>
              <c:showCatName val="1"/>
              <c:showSerName val="0"/>
              <c:showPercent val="0"/>
            </c:dLbl>
            <c:dLbl>
              <c:idx val="172"/>
              <c:tx>
                <c:rich>
                  <a:bodyPr vert="horz" rot="0" anchor="ctr"/>
                  <a:lstStyle/>
                  <a:p>
                    <a:pPr algn="ctr">
                      <a:defRPr/>
                    </a:pPr>
                    <a:r>
                      <a:rPr lang="en-US" cap="none" sz="700" b="0" i="0" u="none" baseline="0">
                        <a:solidFill>
                          <a:srgbClr val="000000"/>
                        </a:solidFill>
                        <a:latin typeface="Arial"/>
                        <a:ea typeface="Arial"/>
                        <a:cs typeface="Arial"/>
                      </a:rPr>
                      <a:t>+G0KSC 11LFA3R</a:t>
                    </a:r>
                  </a:p>
                </c:rich>
              </c:tx>
              <c:numFmt formatCode="General" sourceLinked="1"/>
              <c:showLegendKey val="0"/>
              <c:showVal val="0"/>
              <c:showBubbleSize val="0"/>
              <c:showCatName val="1"/>
              <c:showSerName val="0"/>
              <c:showPercent val="0"/>
            </c:dLbl>
            <c:dLbl>
              <c:idx val="173"/>
              <c:tx>
                <c:rich>
                  <a:bodyPr vert="horz" rot="0" anchor="ctr"/>
                  <a:lstStyle/>
                  <a:p>
                    <a:pPr algn="ctr">
                      <a:defRPr/>
                    </a:pPr>
                    <a:r>
                      <a:rPr lang="en-US" cap="none" sz="700" b="0" i="0" u="none" baseline="0">
                        <a:solidFill>
                          <a:srgbClr val="000000"/>
                        </a:solidFill>
                        <a:latin typeface="Arial"/>
                        <a:ea typeface="Arial"/>
                        <a:cs typeface="Arial"/>
                      </a:rPr>
                      <a:t>+YU7EF 11</a:t>
                    </a:r>
                  </a:p>
                </c:rich>
              </c:tx>
              <c:numFmt formatCode="General" sourceLinked="1"/>
              <c:dLblPos val="l"/>
              <c:showLegendKey val="0"/>
              <c:showVal val="0"/>
              <c:showBubbleSize val="0"/>
              <c:showCatName val="1"/>
              <c:showSerName val="0"/>
              <c:showPercent val="0"/>
            </c:dLbl>
            <c:dLbl>
              <c:idx val="174"/>
              <c:tx>
                <c:rich>
                  <a:bodyPr vert="horz" rot="0" anchor="ctr"/>
                  <a:lstStyle/>
                  <a:p>
                    <a:pPr algn="ctr">
                      <a:defRPr/>
                    </a:pPr>
                    <a:r>
                      <a:rPr lang="en-US" cap="none" sz="700" b="0" i="0" u="none" baseline="0">
                        <a:solidFill>
                          <a:srgbClr val="000000"/>
                        </a:solidFill>
                        <a:latin typeface="Arial"/>
                        <a:ea typeface="Arial"/>
                        <a:cs typeface="Arial"/>
                      </a:rPr>
                      <a:t>F9FT 16</a:t>
                    </a:r>
                  </a:p>
                </c:rich>
              </c:tx>
              <c:numFmt formatCode="General" sourceLinked="1"/>
              <c:showLegendKey val="0"/>
              <c:showVal val="0"/>
              <c:showBubbleSize val="0"/>
              <c:showCatName val="1"/>
              <c:showSerName val="0"/>
              <c:showPercent val="0"/>
            </c:dLbl>
            <c:dLbl>
              <c:idx val="175"/>
              <c:tx>
                <c:rich>
                  <a:bodyPr vert="horz" rot="0" anchor="ctr"/>
                  <a:lstStyle/>
                  <a:p>
                    <a:pPr algn="ctr">
                      <a:defRPr/>
                    </a:pPr>
                    <a:r>
                      <a:rPr lang="en-US" cap="none" sz="700" b="0" i="0" u="none" baseline="0">
                        <a:solidFill>
                          <a:srgbClr val="000000"/>
                        </a:solidFill>
                        <a:latin typeface="Arial"/>
                        <a:ea typeface="Arial"/>
                        <a:cs typeface="Arial"/>
                      </a:rPr>
                      <a:t>#SM2CEW 14 XPOL H</a:t>
                    </a:r>
                  </a:p>
                </c:rich>
              </c:tx>
              <c:numFmt formatCode="General" sourceLinked="1"/>
              <c:dLblPos val="l"/>
              <c:showLegendKey val="0"/>
              <c:showVal val="0"/>
              <c:showBubbleSize val="0"/>
              <c:showCatName val="1"/>
              <c:showSerName val="0"/>
              <c:showPercent val="0"/>
            </c:dLbl>
            <c:dLbl>
              <c:idx val="176"/>
              <c:tx>
                <c:rich>
                  <a:bodyPr vert="horz" rot="0" anchor="ctr"/>
                  <a:lstStyle/>
                  <a:p>
                    <a:pPr algn="ctr">
                      <a:defRPr/>
                    </a:pPr>
                    <a:r>
                      <a:rPr lang="en-US" cap="none" sz="700" b="0" i="0" u="none" baseline="0">
                        <a:solidFill>
                          <a:srgbClr val="000000"/>
                        </a:solidFill>
                        <a:latin typeface="Arial"/>
                        <a:ea typeface="Arial"/>
                        <a:cs typeface="Arial"/>
                      </a:rPr>
                      <a:t>#SM2CEW 14 XPOL V</a:t>
                    </a:r>
                  </a:p>
                </c:rich>
              </c:tx>
              <c:numFmt formatCode="General" sourceLinked="1"/>
              <c:showLegendKey val="0"/>
              <c:showVal val="0"/>
              <c:showBubbleSize val="0"/>
              <c:showCatName val="1"/>
              <c:showSerName val="0"/>
              <c:showPercent val="0"/>
            </c:dLbl>
            <c:dLbl>
              <c:idx val="177"/>
              <c:tx>
                <c:rich>
                  <a:bodyPr vert="horz" rot="0" anchor="ctr"/>
                  <a:lstStyle/>
                  <a:p>
                    <a:pPr algn="ctr">
                      <a:defRPr/>
                    </a:pPr>
                    <a:r>
                      <a:rPr lang="en-US" cap="none" sz="700" b="0" i="0" u="none" baseline="0">
                        <a:solidFill>
                          <a:srgbClr val="000000"/>
                        </a:solidFill>
                        <a:latin typeface="Arial"/>
                        <a:ea typeface="Arial"/>
                        <a:cs typeface="Arial"/>
                      </a:rPr>
                      <a:t>CD15LQDver2</a:t>
                    </a:r>
                  </a:p>
                </c:rich>
              </c:tx>
              <c:numFmt formatCode="General" sourceLinked="1"/>
              <c:dLblPos val="l"/>
              <c:showLegendKey val="0"/>
              <c:showVal val="0"/>
              <c:showBubbleSize val="0"/>
              <c:showCatName val="1"/>
              <c:showSerName val="0"/>
              <c:showPercent val="0"/>
            </c:dLbl>
            <c:dLbl>
              <c:idx val="178"/>
              <c:tx>
                <c:rich>
                  <a:bodyPr vert="horz" rot="0" anchor="ctr"/>
                  <a:lstStyle/>
                  <a:p>
                    <a:pPr algn="ctr">
                      <a:defRPr/>
                    </a:pPr>
                    <a:r>
                      <a:rPr lang="en-US" cap="none" sz="700" b="0" i="0" u="none" baseline="0">
                        <a:solidFill>
                          <a:srgbClr val="000000"/>
                        </a:solidFill>
                        <a:latin typeface="Arial"/>
                        <a:ea typeface="Arial"/>
                        <a:cs typeface="Arial"/>
                      </a:rPr>
                      <a:t>*CD15LQDver2</a:t>
                    </a:r>
                  </a:p>
                </c:rich>
              </c:tx>
              <c:numFmt formatCode="General" sourceLinked="1"/>
              <c:showLegendKey val="0"/>
              <c:showVal val="0"/>
              <c:showBubbleSize val="0"/>
              <c:showCatName val="1"/>
              <c:showSerName val="0"/>
              <c:showPercent val="0"/>
            </c:dLbl>
            <c:dLbl>
              <c:idx val="179"/>
              <c:tx>
                <c:rich>
                  <a:bodyPr vert="horz" rot="0" anchor="ctr"/>
                  <a:lstStyle/>
                  <a:p>
                    <a:pPr algn="ctr">
                      <a:defRPr/>
                    </a:pPr>
                    <a:r>
                      <a:rPr lang="en-US" cap="none" sz="700" b="0" i="0" u="none" baseline="0">
                        <a:solidFill>
                          <a:srgbClr val="000000"/>
                        </a:solidFill>
                        <a:latin typeface="Arial"/>
                        <a:ea typeface="Arial"/>
                        <a:cs typeface="Arial"/>
                      </a:rPr>
                      <a:t>CD15LQDver1</a:t>
                    </a:r>
                  </a:p>
                </c:rich>
              </c:tx>
              <c:numFmt formatCode="General" sourceLinked="1"/>
              <c:dLblPos val="l"/>
              <c:showLegendKey val="0"/>
              <c:showVal val="0"/>
              <c:showBubbleSize val="0"/>
              <c:showCatName val="1"/>
              <c:showSerName val="0"/>
              <c:showPercent val="0"/>
            </c:dLbl>
            <c:dLbl>
              <c:idx val="180"/>
              <c:tx>
                <c:rich>
                  <a:bodyPr vert="horz" rot="0" anchor="ctr"/>
                  <a:lstStyle/>
                  <a:p>
                    <a:pPr algn="ctr">
                      <a:defRPr/>
                    </a:pPr>
                    <a:r>
                      <a:rPr lang="en-US" cap="none" sz="700" b="0" i="0" u="none" baseline="0">
                        <a:solidFill>
                          <a:srgbClr val="000000"/>
                        </a:solidFill>
                        <a:latin typeface="Arial"/>
                        <a:ea typeface="Arial"/>
                        <a:cs typeface="Arial"/>
                      </a:rPr>
                      <a:t>*CD15LQDver1</a:t>
                    </a:r>
                  </a:p>
                </c:rich>
              </c:tx>
              <c:numFmt formatCode="General" sourceLinked="1"/>
              <c:showLegendKey val="0"/>
              <c:showVal val="0"/>
              <c:showBubbleSize val="0"/>
              <c:showCatName val="1"/>
              <c:showSerName val="0"/>
              <c:showPercent val="0"/>
            </c:dLbl>
            <c:dLbl>
              <c:idx val="181"/>
              <c:tx>
                <c:rich>
                  <a:bodyPr vert="horz" rot="0" anchor="ctr"/>
                  <a:lstStyle/>
                  <a:p>
                    <a:pPr algn="ctr">
                      <a:defRPr/>
                    </a:pPr>
                    <a:r>
                      <a:rPr lang="en-US" cap="none" sz="700" b="0" i="0" u="none" baseline="0">
                        <a:solidFill>
                          <a:srgbClr val="000000"/>
                        </a:solidFill>
                        <a:latin typeface="Arial"/>
                        <a:ea typeface="Arial"/>
                        <a:cs typeface="Arial"/>
                      </a:rPr>
                      <a:t>I5MZY  13</a:t>
                    </a:r>
                  </a:p>
                </c:rich>
              </c:tx>
              <c:numFmt formatCode="General" sourceLinked="1"/>
              <c:dLblPos val="l"/>
              <c:showLegendKey val="0"/>
              <c:showVal val="0"/>
              <c:showBubbleSize val="0"/>
              <c:showCatName val="1"/>
              <c:showSerName val="0"/>
              <c:showPercent val="0"/>
            </c:dLbl>
            <c:dLbl>
              <c:idx val="182"/>
              <c:tx>
                <c:rich>
                  <a:bodyPr vert="horz" rot="0" anchor="ctr"/>
                  <a:lstStyle/>
                  <a:p>
                    <a:pPr algn="ctr">
                      <a:defRPr/>
                    </a:pPr>
                    <a:r>
                      <a:rPr lang="en-US" cap="none" sz="700" b="0" i="0" u="none" baseline="0">
                        <a:solidFill>
                          <a:srgbClr val="000000"/>
                        </a:solidFill>
                        <a:latin typeface="Arial"/>
                        <a:ea typeface="Arial"/>
                        <a:cs typeface="Arial"/>
                      </a:rPr>
                      <a:t>MBI ModFT17</a:t>
                    </a:r>
                  </a:p>
                </c:rich>
              </c:tx>
              <c:numFmt formatCode="General" sourceLinked="1"/>
              <c:showLegendKey val="0"/>
              <c:showVal val="0"/>
              <c:showBubbleSize val="0"/>
              <c:showCatName val="1"/>
              <c:showSerName val="0"/>
              <c:showPercent val="0"/>
            </c:dLbl>
            <c:dLbl>
              <c:idx val="183"/>
              <c:tx>
                <c:rich>
                  <a:bodyPr vert="horz" rot="0" anchor="ctr"/>
                  <a:lstStyle/>
                  <a:p>
                    <a:pPr algn="ctr">
                      <a:defRPr/>
                    </a:pPr>
                    <a:r>
                      <a:rPr lang="en-US" cap="none" sz="700" b="0" i="0" u="none" baseline="0">
                        <a:solidFill>
                          <a:srgbClr val="000000"/>
                        </a:solidFill>
                        <a:latin typeface="Arial"/>
                        <a:ea typeface="Arial"/>
                        <a:cs typeface="Arial"/>
                      </a:rPr>
                      <a:t>*F9FT 17</a:t>
                    </a:r>
                  </a:p>
                </c:rich>
              </c:tx>
              <c:numFmt formatCode="General" sourceLinked="1"/>
              <c:dLblPos val="l"/>
              <c:showLegendKey val="0"/>
              <c:showVal val="0"/>
              <c:showBubbleSize val="0"/>
              <c:showCatName val="1"/>
              <c:showSerName val="0"/>
              <c:showPercent val="0"/>
            </c:dLbl>
            <c:dLbl>
              <c:idx val="184"/>
              <c:tx>
                <c:rich>
                  <a:bodyPr vert="horz" rot="0" anchor="ctr"/>
                  <a:lstStyle/>
                  <a:p>
                    <a:pPr algn="ctr">
                      <a:defRPr/>
                    </a:pPr>
                    <a:r>
                      <a:rPr lang="en-US" cap="none" sz="700" b="0" i="0" u="none" baseline="0">
                        <a:solidFill>
                          <a:srgbClr val="000000"/>
                        </a:solidFill>
                        <a:latin typeface="Arial"/>
                        <a:ea typeface="Arial"/>
                        <a:cs typeface="Arial"/>
                      </a:rPr>
                      <a:t>F9FT 17</a:t>
                    </a:r>
                  </a:p>
                </c:rich>
              </c:tx>
              <c:numFmt formatCode="General" sourceLinked="1"/>
              <c:showLegendKey val="0"/>
              <c:showVal val="0"/>
              <c:showBubbleSize val="0"/>
              <c:showCatName val="1"/>
              <c:showSerName val="0"/>
              <c:showPercent val="0"/>
            </c:dLbl>
            <c:dLbl>
              <c:idx val="185"/>
              <c:tx>
                <c:rich>
                  <a:bodyPr vert="horz" rot="0" anchor="ctr"/>
                  <a:lstStyle/>
                  <a:p>
                    <a:pPr algn="ctr">
                      <a:defRPr/>
                    </a:pPr>
                    <a:r>
                      <a:rPr lang="en-US" cap="none" sz="700" b="0" i="0" u="none" baseline="0">
                        <a:solidFill>
                          <a:srgbClr val="000000"/>
                        </a:solidFill>
                        <a:latin typeface="Arial"/>
                        <a:ea typeface="Arial"/>
                        <a:cs typeface="Arial"/>
                      </a:rPr>
                      <a:t>*CC3219</a:t>
                    </a:r>
                  </a:p>
                </c:rich>
              </c:tx>
              <c:numFmt formatCode="General" sourceLinked="1"/>
              <c:dLblPos val="l"/>
              <c:showLegendKey val="0"/>
              <c:showVal val="0"/>
              <c:showBubbleSize val="0"/>
              <c:showCatName val="1"/>
              <c:showSerName val="0"/>
              <c:showPercent val="0"/>
            </c:dLbl>
            <c:dLbl>
              <c:idx val="186"/>
              <c:tx>
                <c:rich>
                  <a:bodyPr vert="horz" rot="0" anchor="ctr"/>
                  <a:lstStyle/>
                  <a:p>
                    <a:pPr algn="ctr">
                      <a:defRPr/>
                    </a:pPr>
                    <a:r>
                      <a:rPr lang="en-US" cap="none" sz="700" b="0" i="0" u="none" baseline="0">
                        <a:solidFill>
                          <a:srgbClr val="000000"/>
                        </a:solidFill>
                        <a:latin typeface="Arial"/>
                        <a:ea typeface="Arial"/>
                        <a:cs typeface="Arial"/>
                      </a:rPr>
                      <a:t>CC3219</a:t>
                    </a:r>
                  </a:p>
                </c:rich>
              </c:tx>
              <c:numFmt formatCode="General" sourceLinked="1"/>
              <c:showLegendKey val="0"/>
              <c:showVal val="0"/>
              <c:showBubbleSize val="0"/>
              <c:showCatName val="1"/>
              <c:showSerName val="0"/>
              <c:showPercent val="0"/>
            </c:dLbl>
            <c:dLbl>
              <c:idx val="187"/>
              <c:tx>
                <c:rich>
                  <a:bodyPr vert="horz" rot="0" anchor="ctr"/>
                  <a:lstStyle/>
                  <a:p>
                    <a:pPr algn="ctr">
                      <a:defRPr/>
                    </a:pPr>
                    <a:r>
                      <a:rPr lang="en-US" cap="none" sz="700" b="0" i="0" u="none" baseline="0">
                        <a:solidFill>
                          <a:srgbClr val="000000"/>
                        </a:solidFill>
                        <a:latin typeface="Arial"/>
                        <a:ea typeface="Arial"/>
                        <a:cs typeface="Arial"/>
                      </a:rPr>
                      <a:t>CC3219 MOD</a:t>
                    </a:r>
                  </a:p>
                </c:rich>
              </c:tx>
              <c:numFmt formatCode="General" sourceLinked="1"/>
              <c:dLblPos val="l"/>
              <c:showLegendKey val="0"/>
              <c:showVal val="0"/>
              <c:showBubbleSize val="0"/>
              <c:showCatName val="1"/>
              <c:showSerName val="0"/>
              <c:showPercent val="0"/>
            </c:dLbl>
            <c:dLbl>
              <c:idx val="188"/>
              <c:tx>
                <c:rich>
                  <a:bodyPr vert="horz" rot="0" anchor="ctr"/>
                  <a:lstStyle/>
                  <a:p>
                    <a:pPr algn="ctr">
                      <a:defRPr/>
                    </a:pPr>
                    <a:r>
                      <a:rPr lang="en-US" cap="none" sz="700" b="0" i="0" u="none" baseline="0">
                        <a:solidFill>
                          <a:srgbClr val="000000"/>
                        </a:solidFill>
                        <a:latin typeface="Arial"/>
                        <a:ea typeface="Arial"/>
                        <a:cs typeface="Arial"/>
                      </a:rPr>
                      <a:t>BQH 13</a:t>
                    </a:r>
                  </a:p>
                </c:rich>
              </c:tx>
              <c:numFmt formatCode="General" sourceLinked="1"/>
              <c:showLegendKey val="0"/>
              <c:showVal val="0"/>
              <c:showBubbleSize val="0"/>
              <c:showCatName val="1"/>
              <c:showSerName val="0"/>
              <c:showPercent val="0"/>
            </c:dLbl>
            <c:dLbl>
              <c:idx val="189"/>
              <c:tx>
                <c:rich>
                  <a:bodyPr vert="horz" rot="0" anchor="ctr"/>
                  <a:lstStyle/>
                  <a:p>
                    <a:pPr algn="ctr">
                      <a:defRPr/>
                    </a:pPr>
                    <a:r>
                      <a:rPr lang="en-US" cap="none" sz="700" b="0" i="0" u="none" baseline="0">
                        <a:solidFill>
                          <a:srgbClr val="000000"/>
                        </a:solidFill>
                        <a:latin typeface="Arial"/>
                        <a:ea typeface="Arial"/>
                        <a:cs typeface="Arial"/>
                      </a:rPr>
                      <a:t>InnoV 11 OWL G/T</a:t>
                    </a:r>
                  </a:p>
                </c:rich>
              </c:tx>
              <c:numFmt formatCode="General" sourceLinked="1"/>
              <c:dLblPos val="l"/>
              <c:showLegendKey val="0"/>
              <c:showVal val="0"/>
              <c:showBubbleSize val="0"/>
              <c:showCatName val="1"/>
              <c:showSerName val="0"/>
              <c:showPercent val="0"/>
            </c:dLbl>
            <c:dLbl>
              <c:idx val="190"/>
              <c:tx>
                <c:rich>
                  <a:bodyPr vert="horz" rot="0" anchor="ctr"/>
                  <a:lstStyle/>
                  <a:p>
                    <a:pPr algn="ctr">
                      <a:defRPr/>
                    </a:pPr>
                    <a:r>
                      <a:rPr lang="en-US" cap="none" sz="700" b="0" i="0" u="none" baseline="0">
                        <a:solidFill>
                          <a:srgbClr val="000000"/>
                        </a:solidFill>
                        <a:latin typeface="Arial"/>
                        <a:ea typeface="Arial"/>
                        <a:cs typeface="Arial"/>
                      </a:rPr>
                      <a:t>DJ9BV 3.2</a:t>
                    </a:r>
                  </a:p>
                </c:rich>
              </c:tx>
              <c:numFmt formatCode="General" sourceLinked="1"/>
              <c:showLegendKey val="0"/>
              <c:showVal val="0"/>
              <c:showBubbleSize val="0"/>
              <c:showCatName val="1"/>
              <c:showSerName val="0"/>
              <c:showPercent val="0"/>
            </c:dLbl>
            <c:dLbl>
              <c:idx val="191"/>
              <c:tx>
                <c:rich>
                  <a:bodyPr vert="horz" rot="0" anchor="ctr"/>
                  <a:lstStyle/>
                  <a:p>
                    <a:pPr algn="ctr">
                      <a:defRPr/>
                    </a:pPr>
                    <a:r>
                      <a:rPr lang="en-US" cap="none" sz="700" b="0" i="0" u="none" baseline="0">
                        <a:solidFill>
                          <a:srgbClr val="000000"/>
                        </a:solidFill>
                        <a:latin typeface="Arial"/>
                        <a:ea typeface="Arial"/>
                        <a:cs typeface="Arial"/>
                      </a:rPr>
                      <a:t>+DG7YBN GTV 2-12w Mk1</a:t>
                    </a:r>
                  </a:p>
                </c:rich>
              </c:tx>
              <c:numFmt formatCode="General" sourceLinked="1"/>
              <c:dLblPos val="l"/>
              <c:showLegendKey val="0"/>
              <c:showVal val="0"/>
              <c:showBubbleSize val="0"/>
              <c:showCatName val="1"/>
              <c:showSerName val="0"/>
              <c:showPercent val="0"/>
            </c:dLbl>
            <c:dLbl>
              <c:idx val="192"/>
              <c:tx>
                <c:rich>
                  <a:bodyPr vert="horz" rot="0" anchor="ctr"/>
                  <a:lstStyle/>
                  <a:p>
                    <a:pPr algn="ctr">
                      <a:defRPr/>
                    </a:pPr>
                    <a:r>
                      <a:rPr lang="en-US" cap="none" sz="700" b="0" i="0" u="none" baseline="0">
                        <a:solidFill>
                          <a:srgbClr val="000000"/>
                        </a:solidFill>
                        <a:latin typeface="Arial"/>
                        <a:ea typeface="Arial"/>
                        <a:cs typeface="Arial"/>
                      </a:rPr>
                      <a:t>*+DG7YBN GTV 2-12w Mk1</a:t>
                    </a:r>
                  </a:p>
                </c:rich>
              </c:tx>
              <c:numFmt formatCode="General" sourceLinked="1"/>
              <c:showLegendKey val="0"/>
              <c:showVal val="0"/>
              <c:showBubbleSize val="0"/>
              <c:showCatName val="1"/>
              <c:showSerName val="0"/>
              <c:showPercent val="0"/>
            </c:dLbl>
            <c:dLbl>
              <c:idx val="193"/>
              <c:tx>
                <c:rich>
                  <a:bodyPr vert="horz" rot="0" anchor="ctr"/>
                  <a:lstStyle/>
                  <a:p>
                    <a:pPr algn="ctr">
                      <a:defRPr/>
                    </a:pPr>
                    <a:r>
                      <a:rPr lang="en-US" cap="none" sz="700" b="0" i="0" u="none" baseline="0">
                        <a:solidFill>
                          <a:srgbClr val="000000"/>
                        </a:solidFill>
                        <a:latin typeface="Arial"/>
                        <a:ea typeface="Arial"/>
                        <a:cs typeface="Arial"/>
                      </a:rPr>
                      <a:t>K1FO 14</a:t>
                    </a:r>
                  </a:p>
                </c:rich>
              </c:tx>
              <c:numFmt formatCode="General" sourceLinked="1"/>
              <c:dLblPos val="l"/>
              <c:showLegendKey val="0"/>
              <c:showVal val="0"/>
              <c:showBubbleSize val="0"/>
              <c:showCatName val="1"/>
              <c:showSerName val="0"/>
              <c:showPercent val="0"/>
            </c:dLbl>
            <c:dLbl>
              <c:idx val="194"/>
              <c:tx>
                <c:rich>
                  <a:bodyPr vert="horz" rot="0" anchor="ctr"/>
                  <a:lstStyle/>
                  <a:p>
                    <a:pPr algn="ctr">
                      <a:defRPr/>
                    </a:pPr>
                    <a:r>
                      <a:rPr lang="en-US" cap="none" sz="700" b="0" i="0" u="none" baseline="0">
                        <a:solidFill>
                          <a:srgbClr val="000000"/>
                        </a:solidFill>
                        <a:latin typeface="Arial"/>
                        <a:ea typeface="Arial"/>
                        <a:cs typeface="Arial"/>
                      </a:rPr>
                      <a:t>+DG7YBN GTV 2-12w Mk2</a:t>
                    </a:r>
                  </a:p>
                </c:rich>
              </c:tx>
              <c:numFmt formatCode="General" sourceLinked="1"/>
              <c:showLegendKey val="0"/>
              <c:showVal val="0"/>
              <c:showBubbleSize val="0"/>
              <c:showCatName val="1"/>
              <c:showSerName val="0"/>
              <c:showPercent val="0"/>
            </c:dLbl>
            <c:dLbl>
              <c:idx val="195"/>
              <c:tx>
                <c:rich>
                  <a:bodyPr vert="horz" rot="0" anchor="ctr"/>
                  <a:lstStyle/>
                  <a:p>
                    <a:pPr algn="ctr">
                      <a:defRPr/>
                    </a:pPr>
                    <a:r>
                      <a:rPr lang="en-US" cap="none" sz="700" b="0" i="0" u="none" baseline="0">
                        <a:solidFill>
                          <a:srgbClr val="000000"/>
                        </a:solidFill>
                        <a:latin typeface="Arial"/>
                        <a:ea typeface="Arial"/>
                        <a:cs typeface="Arial"/>
                      </a:rPr>
                      <a:t>*+DG7YBN GTV 2-12w Mk2</a:t>
                    </a:r>
                  </a:p>
                </c:rich>
              </c:tx>
              <c:numFmt formatCode="General" sourceLinked="1"/>
              <c:dLblPos val="l"/>
              <c:showLegendKey val="0"/>
              <c:showVal val="0"/>
              <c:showBubbleSize val="0"/>
              <c:showCatName val="1"/>
              <c:showSerName val="0"/>
              <c:showPercent val="0"/>
            </c:dLbl>
            <c:dLbl>
              <c:idx val="196"/>
              <c:tx>
                <c:rich>
                  <a:bodyPr vert="horz" rot="0" anchor="ctr"/>
                  <a:lstStyle/>
                  <a:p>
                    <a:pPr algn="ctr">
                      <a:defRPr/>
                    </a:pPr>
                    <a:r>
                      <a:rPr lang="en-US" cap="none" sz="700" b="0" i="0" u="none" baseline="0">
                        <a:solidFill>
                          <a:srgbClr val="000000"/>
                        </a:solidFill>
                        <a:latin typeface="Arial"/>
                        <a:ea typeface="Arial"/>
                        <a:cs typeface="Arial"/>
                      </a:rPr>
                      <a:t>+KF2YN Boxkite 13</a:t>
                    </a:r>
                  </a:p>
                </c:rich>
              </c:tx>
              <c:numFmt formatCode="General" sourceLinked="1"/>
              <c:showLegendKey val="0"/>
              <c:showVal val="0"/>
              <c:showBubbleSize val="0"/>
              <c:showCatName val="1"/>
              <c:showSerName val="0"/>
              <c:showPercent val="0"/>
            </c:dLbl>
            <c:dLbl>
              <c:idx val="197"/>
              <c:tx>
                <c:rich>
                  <a:bodyPr vert="horz" rot="0" anchor="ctr"/>
                  <a:lstStyle/>
                  <a:p>
                    <a:pPr algn="ctr">
                      <a:defRPr/>
                    </a:pPr>
                    <a:r>
                      <a:rPr lang="en-US" cap="none" sz="700" b="0" i="0" u="none" baseline="0">
                        <a:solidFill>
                          <a:srgbClr val="000000"/>
                        </a:solidFill>
                        <a:latin typeface="Arial"/>
                        <a:ea typeface="Arial"/>
                        <a:cs typeface="Arial"/>
                      </a:rPr>
                      <a:t>UR5EAZ 12</a:t>
                    </a:r>
                  </a:p>
                </c:rich>
              </c:tx>
              <c:numFmt formatCode="General" sourceLinked="1"/>
              <c:dLblPos val="l"/>
              <c:showLegendKey val="0"/>
              <c:showVal val="0"/>
              <c:showBubbleSize val="0"/>
              <c:showCatName val="1"/>
              <c:showSerName val="0"/>
              <c:showPercent val="0"/>
            </c:dLbl>
            <c:dLbl>
              <c:idx val="198"/>
              <c:tx>
                <c:rich>
                  <a:bodyPr vert="horz" rot="0" anchor="ctr"/>
                  <a:lstStyle/>
                  <a:p>
                    <a:pPr algn="ctr">
                      <a:defRPr/>
                    </a:pPr>
                    <a:r>
                      <a:rPr lang="en-US" cap="none" sz="700" b="0" i="0" u="none" baseline="0">
                        <a:solidFill>
                          <a:srgbClr val="000000"/>
                        </a:solidFill>
                        <a:latin typeface="Arial"/>
                        <a:ea typeface="Arial"/>
                        <a:cs typeface="Arial"/>
                      </a:rPr>
                      <a:t>+*DG7YBN GTV 2-12n</a:t>
                    </a:r>
                  </a:p>
                </c:rich>
              </c:tx>
              <c:numFmt formatCode="General" sourceLinked="1"/>
              <c:showLegendKey val="0"/>
              <c:showVal val="0"/>
              <c:showBubbleSize val="0"/>
              <c:showCatName val="1"/>
              <c:showSerName val="0"/>
              <c:showPercent val="0"/>
            </c:dLbl>
            <c:dLbl>
              <c:idx val="199"/>
              <c:tx>
                <c:rich>
                  <a:bodyPr vert="horz" rot="0" anchor="ctr"/>
                  <a:lstStyle/>
                  <a:p>
                    <a:pPr algn="ctr">
                      <a:defRPr/>
                    </a:pPr>
                    <a:r>
                      <a:rPr lang="en-US" cap="none" sz="700" b="0" i="0" u="none" baseline="0">
                        <a:solidFill>
                          <a:srgbClr val="000000"/>
                        </a:solidFill>
                        <a:latin typeface="Arial"/>
                        <a:ea typeface="Arial"/>
                        <a:cs typeface="Arial"/>
                      </a:rPr>
                      <a:t>+DG7YBN GTV 2-12n</a:t>
                    </a:r>
                  </a:p>
                </c:rich>
              </c:tx>
              <c:numFmt formatCode="General" sourceLinked="1"/>
              <c:dLblPos val="l"/>
              <c:showLegendKey val="0"/>
              <c:showVal val="0"/>
              <c:showBubbleSize val="0"/>
              <c:showCatName val="1"/>
              <c:showSerName val="0"/>
              <c:showPercent val="0"/>
            </c:dLbl>
            <c:dLbl>
              <c:idx val="200"/>
              <c:tx>
                <c:rich>
                  <a:bodyPr vert="horz" rot="0" anchor="ctr"/>
                  <a:lstStyle/>
                  <a:p>
                    <a:pPr algn="ctr">
                      <a:defRPr/>
                    </a:pPr>
                    <a:r>
                      <a:rPr lang="en-US" cap="none" sz="700" b="0" i="0" u="none" baseline="0">
                        <a:solidFill>
                          <a:srgbClr val="000000"/>
                        </a:solidFill>
                        <a:latin typeface="Arial"/>
                        <a:ea typeface="Arial"/>
                        <a:cs typeface="Arial"/>
                      </a:rPr>
                      <a:t>+*Dual PA144-12-7</a:t>
                    </a:r>
                  </a:p>
                </c:rich>
              </c:tx>
              <c:numFmt formatCode="General" sourceLinked="1"/>
              <c:showLegendKey val="0"/>
              <c:showVal val="0"/>
              <c:showBubbleSize val="0"/>
              <c:showCatName val="1"/>
              <c:showSerName val="0"/>
              <c:showPercent val="0"/>
            </c:dLbl>
            <c:dLbl>
              <c:idx val="201"/>
              <c:tx>
                <c:rich>
                  <a:bodyPr vert="horz" rot="0" anchor="ctr"/>
                  <a:lstStyle/>
                  <a:p>
                    <a:pPr algn="ctr">
                      <a:defRPr/>
                    </a:pPr>
                    <a:r>
                      <a:rPr lang="en-US" cap="none" sz="700" b="0" i="0" u="none" baseline="0">
                        <a:solidFill>
                          <a:srgbClr val="000000"/>
                        </a:solidFill>
                        <a:latin typeface="Arial"/>
                        <a:ea typeface="Arial"/>
                        <a:cs typeface="Arial"/>
                      </a:rPr>
                      <a:t>+Dual PA144-12-7</a:t>
                    </a:r>
                  </a:p>
                </c:rich>
              </c:tx>
              <c:numFmt formatCode="General" sourceLinked="1"/>
              <c:dLblPos val="l"/>
              <c:showLegendKey val="0"/>
              <c:showVal val="0"/>
              <c:showBubbleSize val="0"/>
              <c:showCatName val="1"/>
              <c:showSerName val="0"/>
              <c:showPercent val="0"/>
            </c:dLbl>
            <c:dLbl>
              <c:idx val="202"/>
              <c:tx>
                <c:rich>
                  <a:bodyPr vert="horz" rot="0" anchor="ctr"/>
                  <a:lstStyle/>
                  <a:p>
                    <a:pPr algn="ctr">
                      <a:defRPr/>
                    </a:pPr>
                    <a:r>
                      <a:rPr lang="en-US" cap="none" sz="700" b="0" i="0" u="none" baseline="0">
                        <a:solidFill>
                          <a:srgbClr val="000000"/>
                        </a:solidFill>
                        <a:latin typeface="Arial"/>
                        <a:ea typeface="Arial"/>
                        <a:cs typeface="Arial"/>
                      </a:rPr>
                      <a:t>+DK7ZB 12</a:t>
                    </a:r>
                  </a:p>
                </c:rich>
              </c:tx>
              <c:numFmt formatCode="General" sourceLinked="1"/>
              <c:showLegendKey val="0"/>
              <c:showVal val="0"/>
              <c:showBubbleSize val="0"/>
              <c:showCatName val="1"/>
              <c:showSerName val="0"/>
              <c:showPercent val="0"/>
            </c:dLbl>
            <c:dLbl>
              <c:idx val="203"/>
              <c:tx>
                <c:rich>
                  <a:bodyPr vert="horz" rot="0" anchor="ctr"/>
                  <a:lstStyle/>
                  <a:p>
                    <a:pPr algn="ctr">
                      <a:defRPr/>
                    </a:pPr>
                    <a:r>
                      <a:rPr lang="en-US" cap="none" sz="700" b="0" i="0" u="none" baseline="0">
                        <a:solidFill>
                          <a:srgbClr val="000000"/>
                        </a:solidFill>
                        <a:latin typeface="Arial"/>
                        <a:ea typeface="Arial"/>
                        <a:cs typeface="Arial"/>
                      </a:rPr>
                      <a:t>+InnoV 11 G/T-2</a:t>
                    </a:r>
                  </a:p>
                </c:rich>
              </c:tx>
              <c:numFmt formatCode="General" sourceLinked="1"/>
              <c:dLblPos val="l"/>
              <c:showLegendKey val="0"/>
              <c:showVal val="0"/>
              <c:showBubbleSize val="0"/>
              <c:showCatName val="1"/>
              <c:showSerName val="0"/>
              <c:showPercent val="0"/>
            </c:dLbl>
            <c:dLbl>
              <c:idx val="204"/>
              <c:tx>
                <c:rich>
                  <a:bodyPr vert="horz" rot="0" anchor="ctr"/>
                  <a:lstStyle/>
                  <a:p>
                    <a:pPr algn="ctr">
                      <a:defRPr/>
                    </a:pPr>
                    <a:r>
                      <a:rPr lang="en-US" cap="none" sz="700" b="0" i="0" u="none" baseline="0">
                        <a:solidFill>
                          <a:srgbClr val="000000"/>
                        </a:solidFill>
                        <a:latin typeface="Arial"/>
                        <a:ea typeface="Arial"/>
                        <a:cs typeface="Arial"/>
                      </a:rPr>
                      <a:t>+G0KSC 12 LFA</a:t>
                    </a:r>
                  </a:p>
                </c:rich>
              </c:tx>
              <c:numFmt formatCode="General" sourceLinked="1"/>
              <c:showLegendKey val="0"/>
              <c:showVal val="0"/>
              <c:showBubbleSize val="0"/>
              <c:showCatName val="1"/>
              <c:showSerName val="0"/>
              <c:showPercent val="0"/>
            </c:dLbl>
            <c:dLbl>
              <c:idx val="205"/>
              <c:tx>
                <c:rich>
                  <a:bodyPr vert="horz" rot="0" anchor="ctr"/>
                  <a:lstStyle/>
                  <a:p>
                    <a:pPr algn="ctr">
                      <a:defRPr/>
                    </a:pPr>
                    <a:r>
                      <a:rPr lang="en-US" cap="none" sz="700" b="0" i="0" u="none" baseline="0">
                        <a:solidFill>
                          <a:srgbClr val="000000"/>
                        </a:solidFill>
                        <a:latin typeface="Arial"/>
                        <a:ea typeface="Arial"/>
                        <a:cs typeface="Arial"/>
                      </a:rPr>
                      <a:t>+G0KSC 12 OWA</a:t>
                    </a:r>
                  </a:p>
                </c:rich>
              </c:tx>
              <c:numFmt formatCode="General" sourceLinked="1"/>
              <c:dLblPos val="l"/>
              <c:showLegendKey val="0"/>
              <c:showVal val="0"/>
              <c:showBubbleSize val="0"/>
              <c:showCatName val="1"/>
              <c:showSerName val="0"/>
              <c:showPercent val="0"/>
            </c:dLbl>
            <c:dLbl>
              <c:idx val="206"/>
              <c:tx>
                <c:rich>
                  <a:bodyPr vert="horz" rot="0" anchor="ctr"/>
                  <a:lstStyle/>
                  <a:p>
                    <a:pPr algn="ctr">
                      <a:defRPr/>
                    </a:pPr>
                    <a:r>
                      <a:rPr lang="en-US" cap="none" sz="700" b="0" i="0" u="none" baseline="0">
                        <a:solidFill>
                          <a:srgbClr val="000000"/>
                        </a:solidFill>
                        <a:latin typeface="Arial"/>
                        <a:ea typeface="Arial"/>
                        <a:cs typeface="Arial"/>
                      </a:rPr>
                      <a:t>G4CQM 11</a:t>
                    </a:r>
                  </a:p>
                </c:rich>
              </c:tx>
              <c:numFmt formatCode="General" sourceLinked="1"/>
              <c:showLegendKey val="0"/>
              <c:showVal val="0"/>
              <c:showBubbleSize val="0"/>
              <c:showCatName val="1"/>
              <c:showSerName val="0"/>
              <c:showPercent val="0"/>
            </c:dLbl>
            <c:dLbl>
              <c:idx val="207"/>
              <c:tx>
                <c:rich>
                  <a:bodyPr vert="horz" rot="0" anchor="ctr"/>
                  <a:lstStyle/>
                  <a:p>
                    <a:pPr algn="ctr">
                      <a:defRPr/>
                    </a:pPr>
                    <a:r>
                      <a:rPr lang="en-US" cap="none" sz="700" b="0" i="0" u="none" baseline="0">
                        <a:solidFill>
                          <a:srgbClr val="000000"/>
                        </a:solidFill>
                        <a:latin typeface="Arial"/>
                        <a:ea typeface="Arial"/>
                        <a:cs typeface="Arial"/>
                      </a:rPr>
                      <a:t>+*InnoV 12 OWL G/T</a:t>
                    </a:r>
                  </a:p>
                </c:rich>
              </c:tx>
              <c:numFmt formatCode="General" sourceLinked="1"/>
              <c:dLblPos val="l"/>
              <c:showLegendKey val="0"/>
              <c:showVal val="0"/>
              <c:showBubbleSize val="0"/>
              <c:showCatName val="1"/>
              <c:showSerName val="0"/>
              <c:showPercent val="0"/>
            </c:dLbl>
            <c:dLbl>
              <c:idx val="208"/>
              <c:tx>
                <c:rich>
                  <a:bodyPr vert="horz" rot="0" anchor="ctr"/>
                  <a:lstStyle/>
                  <a:p>
                    <a:pPr algn="ctr">
                      <a:defRPr/>
                    </a:pPr>
                    <a:r>
                      <a:rPr lang="en-US" cap="none" sz="700" b="0" i="0" u="none" baseline="0">
                        <a:solidFill>
                          <a:srgbClr val="000000"/>
                        </a:solidFill>
                        <a:latin typeface="Arial"/>
                        <a:ea typeface="Arial"/>
                        <a:cs typeface="Arial"/>
                      </a:rPr>
                      <a:t>+InnoV 12 OWL G/T</a:t>
                    </a:r>
                  </a:p>
                </c:rich>
              </c:tx>
              <c:numFmt formatCode="General" sourceLinked="1"/>
              <c:showLegendKey val="0"/>
              <c:showVal val="0"/>
              <c:showBubbleSize val="0"/>
              <c:showCatName val="1"/>
              <c:showSerName val="0"/>
              <c:showPercent val="0"/>
            </c:dLbl>
            <c:dLbl>
              <c:idx val="209"/>
              <c:tx>
                <c:rich>
                  <a:bodyPr vert="horz" rot="0" anchor="ctr"/>
                  <a:lstStyle/>
                  <a:p>
                    <a:pPr algn="ctr">
                      <a:defRPr/>
                    </a:pPr>
                    <a:r>
                      <a:rPr lang="en-US" cap="none" sz="700" b="0" i="0" u="none" baseline="0">
                        <a:solidFill>
                          <a:srgbClr val="000000"/>
                        </a:solidFill>
                        <a:latin typeface="Arial"/>
                        <a:ea typeface="Arial"/>
                        <a:cs typeface="Arial"/>
                      </a:rPr>
                      <a:t>*InnoV/G0KSC 12 LFA3 2020</a:t>
                    </a:r>
                  </a:p>
                </c:rich>
              </c:tx>
              <c:numFmt formatCode="General" sourceLinked="1"/>
              <c:dLblPos val="l"/>
              <c:showLegendKey val="0"/>
              <c:showVal val="0"/>
              <c:showBubbleSize val="0"/>
              <c:showCatName val="1"/>
              <c:showSerName val="0"/>
              <c:showPercent val="0"/>
            </c:dLbl>
            <c:dLbl>
              <c:idx val="210"/>
              <c:tx>
                <c:rich>
                  <a:bodyPr vert="horz" rot="0" anchor="ctr"/>
                  <a:lstStyle/>
                  <a:p>
                    <a:pPr algn="ctr">
                      <a:defRPr/>
                    </a:pPr>
                    <a:r>
                      <a:rPr lang="en-US" cap="none" sz="700" b="0" i="0" u="none" baseline="0">
                        <a:solidFill>
                          <a:srgbClr val="000000"/>
                        </a:solidFill>
                        <a:latin typeface="Arial"/>
                        <a:ea typeface="Arial"/>
                        <a:cs typeface="Arial"/>
                      </a:rPr>
                      <a:t>DK7ZB 11</a:t>
                    </a:r>
                  </a:p>
                </c:rich>
              </c:tx>
              <c:numFmt formatCode="General" sourceLinked="1"/>
              <c:showLegendKey val="0"/>
              <c:showVal val="0"/>
              <c:showBubbleSize val="0"/>
              <c:showCatName val="1"/>
              <c:showSerName val="0"/>
              <c:showPercent val="0"/>
            </c:dLbl>
            <c:dLbl>
              <c:idx val="211"/>
              <c:tx>
                <c:rich>
                  <a:bodyPr vert="horz" rot="0" anchor="ctr"/>
                  <a:lstStyle/>
                  <a:p>
                    <a:pPr algn="ctr">
                      <a:defRPr/>
                    </a:pPr>
                    <a:r>
                      <a:rPr lang="en-US" cap="none" sz="700" b="0" i="0" u="none" baseline="0">
                        <a:solidFill>
                          <a:srgbClr val="000000"/>
                        </a:solidFill>
                        <a:latin typeface="Arial"/>
                        <a:ea typeface="Arial"/>
                        <a:cs typeface="Arial"/>
                      </a:rPr>
                      <a:t>+UA9TC 12RS</a:t>
                    </a:r>
                  </a:p>
                </c:rich>
              </c:tx>
              <c:numFmt formatCode="General" sourceLinked="1"/>
              <c:dLblPos val="l"/>
              <c:showLegendKey val="0"/>
              <c:showVal val="0"/>
              <c:showBubbleSize val="0"/>
              <c:showCatName val="1"/>
              <c:showSerName val="0"/>
              <c:showPercent val="0"/>
            </c:dLbl>
            <c:dLbl>
              <c:idx val="212"/>
              <c:tx>
                <c:rich>
                  <a:bodyPr vert="horz" rot="0" anchor="ctr"/>
                  <a:lstStyle/>
                  <a:p>
                    <a:pPr algn="ctr">
                      <a:defRPr/>
                    </a:pPr>
                    <a:r>
                      <a:rPr lang="en-US" cap="none" sz="700" b="0" i="0" u="none" baseline="0">
                        <a:solidFill>
                          <a:srgbClr val="000000"/>
                        </a:solidFill>
                        <a:latin typeface="Arial"/>
                        <a:ea typeface="Arial"/>
                        <a:cs typeface="Arial"/>
                      </a:rPr>
                      <a:t>Cushcraft LFA-2M12EL</a:t>
                    </a:r>
                  </a:p>
                </c:rich>
              </c:tx>
              <c:numFmt formatCode="General" sourceLinked="1"/>
              <c:showLegendKey val="0"/>
              <c:showVal val="0"/>
              <c:showBubbleSize val="0"/>
              <c:showCatName val="1"/>
              <c:showSerName val="0"/>
              <c:showPercent val="0"/>
            </c:dLbl>
            <c:dLbl>
              <c:idx val="213"/>
              <c:tx>
                <c:rich>
                  <a:bodyPr vert="horz" rot="0" anchor="ctr"/>
                  <a:lstStyle/>
                  <a:p>
                    <a:pPr algn="ctr">
                      <a:defRPr/>
                    </a:pPr>
                    <a:r>
                      <a:rPr lang="en-US" cap="none" sz="700" b="0" i="0" u="none" baseline="0">
                        <a:solidFill>
                          <a:srgbClr val="000000"/>
                        </a:solidFill>
                        <a:latin typeface="Arial"/>
                        <a:ea typeface="Arial"/>
                        <a:cs typeface="Arial"/>
                      </a:rPr>
                      <a:t>+G0KSC 12 LFA</a:t>
                    </a:r>
                  </a:p>
                </c:rich>
              </c:tx>
              <c:numFmt formatCode="General" sourceLinked="1"/>
              <c:dLblPos val="l"/>
              <c:showLegendKey val="0"/>
              <c:showVal val="0"/>
              <c:showBubbleSize val="0"/>
              <c:showCatName val="1"/>
              <c:showSerName val="0"/>
              <c:showPercent val="0"/>
            </c:dLbl>
            <c:dLbl>
              <c:idx val="214"/>
              <c:tx>
                <c:rich>
                  <a:bodyPr vert="horz" rot="0" anchor="ctr"/>
                  <a:lstStyle/>
                  <a:p>
                    <a:pPr algn="ctr">
                      <a:defRPr/>
                    </a:pPr>
                    <a:r>
                      <a:rPr lang="en-US" cap="none" sz="700" b="0" i="0" u="none" baseline="0">
                        <a:solidFill>
                          <a:srgbClr val="000000"/>
                        </a:solidFill>
                        <a:latin typeface="Arial"/>
                        <a:ea typeface="Arial"/>
                        <a:cs typeface="Arial"/>
                      </a:rPr>
                      <a:t>*+G0KSC 12 LFA</a:t>
                    </a:r>
                  </a:p>
                </c:rich>
              </c:tx>
              <c:numFmt formatCode="General" sourceLinked="1"/>
              <c:showLegendKey val="0"/>
              <c:showVal val="0"/>
              <c:showBubbleSize val="0"/>
              <c:showCatName val="1"/>
              <c:showSerName val="0"/>
              <c:showPercent val="0"/>
            </c:dLbl>
            <c:dLbl>
              <c:idx val="215"/>
              <c:tx>
                <c:rich>
                  <a:bodyPr vert="horz" rot="0" anchor="ctr"/>
                  <a:lstStyle/>
                  <a:p>
                    <a:pPr algn="ctr">
                      <a:defRPr/>
                    </a:pPr>
                    <a:r>
                      <a:rPr lang="en-US" cap="none" sz="700" b="0" i="0" u="none" baseline="0">
                        <a:solidFill>
                          <a:srgbClr val="000000"/>
                        </a:solidFill>
                        <a:latin typeface="Arial"/>
                        <a:ea typeface="Arial"/>
                        <a:cs typeface="Arial"/>
                      </a:rPr>
                      <a:t>MBI 3.4</a:t>
                    </a:r>
                  </a:p>
                </c:rich>
              </c:tx>
              <c:numFmt formatCode="General" sourceLinked="1"/>
              <c:dLblPos val="l"/>
              <c:showLegendKey val="0"/>
              <c:showVal val="0"/>
              <c:showBubbleSize val="0"/>
              <c:showCatName val="1"/>
              <c:showSerName val="0"/>
              <c:showPercent val="0"/>
            </c:dLbl>
            <c:dLbl>
              <c:idx val="216"/>
              <c:tx>
                <c:rich>
                  <a:bodyPr vert="horz" rot="0" anchor="ctr"/>
                  <a:lstStyle/>
                  <a:p>
                    <a:pPr algn="ctr">
                      <a:defRPr/>
                    </a:pPr>
                    <a:r>
                      <a:rPr lang="en-US" cap="none" sz="700" b="0" i="0" u="none" baseline="0">
                        <a:solidFill>
                          <a:srgbClr val="000000"/>
                        </a:solidFill>
                        <a:latin typeface="Arial"/>
                        <a:ea typeface="Arial"/>
                        <a:cs typeface="Arial"/>
                      </a:rPr>
                      <a:t>+G0KSC 12LFA 2R</a:t>
                    </a:r>
                  </a:p>
                </c:rich>
              </c:tx>
              <c:numFmt formatCode="General" sourceLinked="1"/>
              <c:showLegendKey val="0"/>
              <c:showVal val="0"/>
              <c:showBubbleSize val="0"/>
              <c:showCatName val="1"/>
              <c:showSerName val="0"/>
              <c:showPercent val="0"/>
            </c:dLbl>
            <c:dLbl>
              <c:idx val="217"/>
              <c:tx>
                <c:rich>
                  <a:bodyPr vert="horz" rot="0" anchor="ctr"/>
                  <a:lstStyle/>
                  <a:p>
                    <a:pPr algn="ctr">
                      <a:defRPr/>
                    </a:pPr>
                    <a:r>
                      <a:rPr lang="en-US" cap="none" sz="700" b="0" i="0" u="none" baseline="0">
                        <a:solidFill>
                          <a:srgbClr val="000000"/>
                        </a:solidFill>
                        <a:latin typeface="Arial"/>
                        <a:ea typeface="Arial"/>
                        <a:cs typeface="Arial"/>
                      </a:rPr>
                      <a:t>+*G0KSC 12LFA 2R</a:t>
                    </a:r>
                  </a:p>
                </c:rich>
              </c:tx>
              <c:numFmt formatCode="General" sourceLinked="1"/>
              <c:dLblPos val="l"/>
              <c:showLegendKey val="0"/>
              <c:showVal val="0"/>
              <c:showBubbleSize val="0"/>
              <c:showCatName val="1"/>
              <c:showSerName val="0"/>
              <c:showPercent val="0"/>
            </c:dLbl>
            <c:dLbl>
              <c:idx val="218"/>
              <c:tx>
                <c:rich>
                  <a:bodyPr vert="horz" rot="0" anchor="ctr"/>
                  <a:lstStyle/>
                  <a:p>
                    <a:pPr algn="ctr">
                      <a:defRPr/>
                    </a:pPr>
                    <a:r>
                      <a:rPr lang="en-US" cap="none" sz="700" b="0" i="0" u="none" baseline="0">
                        <a:solidFill>
                          <a:srgbClr val="000000"/>
                        </a:solidFill>
                        <a:latin typeface="Arial"/>
                        <a:ea typeface="Arial"/>
                        <a:cs typeface="Arial"/>
                      </a:rPr>
                      <a:t>InnoV 12 LFA</a:t>
                    </a:r>
                  </a:p>
                </c:rich>
              </c:tx>
              <c:numFmt formatCode="General" sourceLinked="1"/>
              <c:showLegendKey val="0"/>
              <c:showVal val="0"/>
              <c:showBubbleSize val="0"/>
              <c:showCatName val="1"/>
              <c:showSerName val="0"/>
              <c:showPercent val="0"/>
            </c:dLbl>
            <c:dLbl>
              <c:idx val="219"/>
              <c:tx>
                <c:rich>
                  <a:bodyPr vert="horz" rot="0" anchor="ctr"/>
                  <a:lstStyle/>
                  <a:p>
                    <a:pPr algn="ctr">
                      <a:defRPr/>
                    </a:pPr>
                    <a:r>
                      <a:rPr lang="en-US" cap="none" sz="700" b="0" i="0" u="none" baseline="0">
                        <a:solidFill>
                          <a:srgbClr val="000000"/>
                        </a:solidFill>
                        <a:latin typeface="Arial"/>
                        <a:ea typeface="Arial"/>
                        <a:cs typeface="Arial"/>
                      </a:rPr>
                      <a:t>Gulf Alpha 14</a:t>
                    </a:r>
                  </a:p>
                </c:rich>
              </c:tx>
              <c:numFmt formatCode="General" sourceLinked="1"/>
              <c:dLblPos val="l"/>
              <c:showLegendKey val="0"/>
              <c:showVal val="0"/>
              <c:showBubbleSize val="0"/>
              <c:showCatName val="1"/>
              <c:showSerName val="0"/>
              <c:showPercent val="0"/>
            </c:dLbl>
            <c:dLbl>
              <c:idx val="220"/>
              <c:tx>
                <c:rich>
                  <a:bodyPr vert="horz" rot="0" anchor="ctr"/>
                  <a:lstStyle/>
                  <a:p>
                    <a:pPr algn="ctr">
                      <a:defRPr/>
                    </a:pPr>
                    <a:r>
                      <a:rPr lang="en-US" cap="none" sz="700" b="0" i="0" u="none" baseline="0">
                        <a:solidFill>
                          <a:srgbClr val="000000"/>
                        </a:solidFill>
                        <a:latin typeface="Arial"/>
                        <a:ea typeface="Arial"/>
                        <a:cs typeface="Arial"/>
                      </a:rPr>
                      <a:t>Gulf Alpha 14 XPOL H</a:t>
                    </a:r>
                  </a:p>
                </c:rich>
              </c:tx>
              <c:numFmt formatCode="General" sourceLinked="1"/>
              <c:showLegendKey val="0"/>
              <c:showVal val="0"/>
              <c:showBubbleSize val="0"/>
              <c:showCatName val="1"/>
              <c:showSerName val="0"/>
              <c:showPercent val="0"/>
            </c:dLbl>
            <c:dLbl>
              <c:idx val="221"/>
              <c:tx>
                <c:rich>
                  <a:bodyPr vert="horz" rot="0" anchor="ctr"/>
                  <a:lstStyle/>
                  <a:p>
                    <a:pPr algn="ctr">
                      <a:defRPr/>
                    </a:pPr>
                    <a:r>
                      <a:rPr lang="en-US" cap="none" sz="700" b="0" i="0" u="none" baseline="0">
                        <a:solidFill>
                          <a:srgbClr val="000000"/>
                        </a:solidFill>
                        <a:latin typeface="Arial"/>
                        <a:ea typeface="Arial"/>
                        <a:cs typeface="Arial"/>
                      </a:rPr>
                      <a:t>Gulf Alpha 14 XPOL V</a:t>
                    </a:r>
                  </a:p>
                </c:rich>
              </c:tx>
              <c:numFmt formatCode="General" sourceLinked="1"/>
              <c:dLblPos val="l"/>
              <c:showLegendKey val="0"/>
              <c:showVal val="0"/>
              <c:showBubbleSize val="0"/>
              <c:showCatName val="1"/>
              <c:showSerName val="0"/>
              <c:showPercent val="0"/>
            </c:dLbl>
            <c:dLbl>
              <c:idx val="222"/>
              <c:tx>
                <c:rich>
                  <a:bodyPr vert="horz" rot="0" anchor="ctr"/>
                  <a:lstStyle/>
                  <a:p>
                    <a:pPr algn="ctr">
                      <a:defRPr/>
                    </a:pPr>
                    <a:r>
                      <a:rPr lang="en-US" cap="none" sz="700" b="0" i="0" u="none" baseline="0">
                        <a:solidFill>
                          <a:srgbClr val="000000"/>
                        </a:solidFill>
                        <a:latin typeface="Arial"/>
                        <a:ea typeface="Arial"/>
                        <a:cs typeface="Arial"/>
                      </a:rPr>
                      <a:t>YU7EF 12</a:t>
                    </a:r>
                  </a:p>
                </c:rich>
              </c:tx>
              <c:numFmt formatCode="General" sourceLinked="1"/>
              <c:showLegendKey val="0"/>
              <c:showVal val="0"/>
              <c:showBubbleSize val="0"/>
              <c:showCatName val="1"/>
              <c:showSerName val="0"/>
              <c:showPercent val="0"/>
            </c:dLbl>
            <c:dLbl>
              <c:idx val="223"/>
              <c:tx>
                <c:rich>
                  <a:bodyPr vert="horz" rot="0" anchor="ctr"/>
                  <a:lstStyle/>
                  <a:p>
                    <a:pPr algn="ctr">
                      <a:defRPr/>
                    </a:pPr>
                    <a:r>
                      <a:rPr lang="en-US" cap="none" sz="700" b="0" i="0" u="none" baseline="0">
                        <a:solidFill>
                          <a:srgbClr val="000000"/>
                        </a:solidFill>
                        <a:latin typeface="Arial"/>
                        <a:ea typeface="Arial"/>
                        <a:cs typeface="Arial"/>
                      </a:rPr>
                      <a:t>M2 2MXP22A XPOL H</a:t>
                    </a:r>
                  </a:p>
                </c:rich>
              </c:tx>
              <c:numFmt formatCode="General" sourceLinked="1"/>
              <c:dLblPos val="l"/>
              <c:showLegendKey val="0"/>
              <c:showVal val="0"/>
              <c:showBubbleSize val="0"/>
              <c:showCatName val="1"/>
              <c:showSerName val="0"/>
              <c:showPercent val="0"/>
            </c:dLbl>
            <c:dLbl>
              <c:idx val="224"/>
              <c:tx>
                <c:rich>
                  <a:bodyPr vert="horz" rot="0" anchor="ctr"/>
                  <a:lstStyle/>
                  <a:p>
                    <a:pPr algn="ctr">
                      <a:defRPr/>
                    </a:pPr>
                    <a:r>
                      <a:rPr lang="en-US" cap="none" sz="700" b="0" i="0" u="none" baseline="0">
                        <a:solidFill>
                          <a:srgbClr val="000000"/>
                        </a:solidFill>
                        <a:latin typeface="Arial"/>
                        <a:ea typeface="Arial"/>
                        <a:cs typeface="Arial"/>
                      </a:rPr>
                      <a:t>M2 2MXP22A XPOL V</a:t>
                    </a:r>
                  </a:p>
                </c:rich>
              </c:tx>
              <c:numFmt formatCode="General" sourceLinked="1"/>
              <c:showLegendKey val="0"/>
              <c:showVal val="0"/>
              <c:showBubbleSize val="0"/>
              <c:showCatName val="1"/>
              <c:showSerName val="0"/>
              <c:showPercent val="0"/>
            </c:dLbl>
            <c:dLbl>
              <c:idx val="225"/>
              <c:tx>
                <c:rich>
                  <a:bodyPr vert="horz" rot="0" anchor="ctr"/>
                  <a:lstStyle/>
                  <a:p>
                    <a:pPr algn="ctr">
                      <a:defRPr/>
                    </a:pPr>
                    <a:r>
                      <a:rPr lang="en-US" cap="none" sz="700" b="0" i="0" u="none" baseline="0">
                        <a:solidFill>
                          <a:srgbClr val="000000"/>
                        </a:solidFill>
                        <a:latin typeface="Arial"/>
                        <a:ea typeface="Arial"/>
                        <a:cs typeface="Arial"/>
                      </a:rPr>
                      <a:t>InnoV 12 OWL</a:t>
                    </a:r>
                  </a:p>
                </c:rich>
              </c:tx>
              <c:numFmt formatCode="General" sourceLinked="1"/>
              <c:dLblPos val="l"/>
              <c:showLegendKey val="0"/>
              <c:showVal val="0"/>
              <c:showBubbleSize val="0"/>
              <c:showCatName val="1"/>
              <c:showSerName val="0"/>
              <c:showPercent val="0"/>
            </c:dLbl>
            <c:dLbl>
              <c:idx val="226"/>
              <c:tx>
                <c:rich>
                  <a:bodyPr vert="horz" rot="0" anchor="ctr"/>
                  <a:lstStyle/>
                  <a:p>
                    <a:pPr algn="ctr">
                      <a:defRPr/>
                    </a:pPr>
                    <a:r>
                      <a:rPr lang="en-US" cap="none" sz="700" b="0" i="0" u="none" baseline="0">
                        <a:solidFill>
                          <a:srgbClr val="000000"/>
                        </a:solidFill>
                        <a:latin typeface="Arial"/>
                        <a:ea typeface="Arial"/>
                        <a:cs typeface="Arial"/>
                      </a:rPr>
                      <a:t>17LQD EKM#1</a:t>
                    </a:r>
                  </a:p>
                </c:rich>
              </c:tx>
              <c:numFmt formatCode="General" sourceLinked="1"/>
              <c:showLegendKey val="0"/>
              <c:showVal val="0"/>
              <c:showBubbleSize val="0"/>
              <c:showCatName val="1"/>
              <c:showSerName val="0"/>
              <c:showPercent val="0"/>
            </c:dLbl>
            <c:dLbl>
              <c:idx val="227"/>
              <c:tx>
                <c:rich>
                  <a:bodyPr vert="horz" rot="0" anchor="ctr"/>
                  <a:lstStyle/>
                  <a:p>
                    <a:pPr algn="ctr">
                      <a:defRPr/>
                    </a:pPr>
                    <a:r>
                      <a:rPr lang="en-US" cap="none" sz="700" b="0" i="0" u="none" baseline="0">
                        <a:solidFill>
                          <a:srgbClr val="000000"/>
                        </a:solidFill>
                        <a:latin typeface="Arial"/>
                        <a:ea typeface="Arial"/>
                        <a:cs typeface="Arial"/>
                      </a:rPr>
                      <a:t>17LQD EKM#2</a:t>
                    </a:r>
                  </a:p>
                </c:rich>
              </c:tx>
              <c:numFmt formatCode="General" sourceLinked="1"/>
              <c:dLblPos val="l"/>
              <c:showLegendKey val="0"/>
              <c:showVal val="0"/>
              <c:showBubbleSize val="0"/>
              <c:showCatName val="1"/>
              <c:showSerName val="0"/>
              <c:showPercent val="0"/>
            </c:dLbl>
            <c:dLbl>
              <c:idx val="228"/>
              <c:tx>
                <c:rich>
                  <a:bodyPr vert="horz" rot="0" anchor="ctr"/>
                  <a:lstStyle/>
                  <a:p>
                    <a:pPr algn="ctr">
                      <a:defRPr/>
                    </a:pPr>
                    <a:r>
                      <a:rPr lang="en-US" cap="none" sz="700" b="0" i="0" u="none" baseline="0">
                        <a:solidFill>
                          <a:srgbClr val="000000"/>
                        </a:solidFill>
                        <a:latin typeface="Arial"/>
                        <a:ea typeface="Arial"/>
                        <a:cs typeface="Arial"/>
                      </a:rPr>
                      <a:t>+DL6WU 14</a:t>
                    </a:r>
                  </a:p>
                </c:rich>
              </c:tx>
              <c:numFmt formatCode="General" sourceLinked="1"/>
              <c:showLegendKey val="0"/>
              <c:showVal val="0"/>
              <c:showBubbleSize val="0"/>
              <c:showCatName val="1"/>
              <c:showSerName val="0"/>
              <c:showPercent val="0"/>
            </c:dLbl>
            <c:dLbl>
              <c:idx val="229"/>
              <c:tx>
                <c:rich>
                  <a:bodyPr vert="horz" rot="0" anchor="ctr"/>
                  <a:lstStyle/>
                  <a:p>
                    <a:pPr algn="ctr">
                      <a:defRPr/>
                    </a:pPr>
                    <a:r>
                      <a:rPr lang="en-US" cap="none" sz="700" b="0" i="0" u="none" baseline="0">
                        <a:solidFill>
                          <a:srgbClr val="000000"/>
                        </a:solidFill>
                        <a:latin typeface="Arial"/>
                        <a:ea typeface="Arial"/>
                        <a:cs typeface="Arial"/>
                      </a:rPr>
                      <a:t>DJ9BV 3.6</a:t>
                    </a:r>
                  </a:p>
                </c:rich>
              </c:tx>
              <c:numFmt formatCode="General" sourceLinked="1"/>
              <c:dLblPos val="l"/>
              <c:showLegendKey val="0"/>
              <c:showVal val="0"/>
              <c:showBubbleSize val="0"/>
              <c:showCatName val="1"/>
              <c:showSerName val="0"/>
              <c:showPercent val="0"/>
            </c:dLbl>
            <c:dLbl>
              <c:idx val="230"/>
              <c:tx>
                <c:rich>
                  <a:bodyPr vert="horz" rot="0" anchor="ctr"/>
                  <a:lstStyle/>
                  <a:p>
                    <a:pPr algn="ctr">
                      <a:defRPr/>
                    </a:pPr>
                    <a:r>
                      <a:rPr lang="en-US" cap="none" sz="700" b="0" i="0" u="none" baseline="0">
                        <a:solidFill>
                          <a:srgbClr val="000000"/>
                        </a:solidFill>
                        <a:latin typeface="Arial"/>
                        <a:ea typeface="Arial"/>
                        <a:cs typeface="Arial"/>
                      </a:rPr>
                      <a:t>K1FO 15</a:t>
                    </a:r>
                  </a:p>
                </c:rich>
              </c:tx>
              <c:numFmt formatCode="General" sourceLinked="1"/>
              <c:showLegendKey val="0"/>
              <c:showVal val="0"/>
              <c:showBubbleSize val="0"/>
              <c:showCatName val="1"/>
              <c:showSerName val="0"/>
              <c:showPercent val="0"/>
            </c:dLbl>
            <c:dLbl>
              <c:idx val="231"/>
              <c:tx>
                <c:rich>
                  <a:bodyPr vert="horz" rot="0" anchor="ctr"/>
                  <a:lstStyle/>
                  <a:p>
                    <a:pPr algn="ctr">
                      <a:defRPr/>
                    </a:pPr>
                    <a:r>
                      <a:rPr lang="en-US" cap="none" sz="700" b="0" i="0" u="none" baseline="0">
                        <a:solidFill>
                          <a:srgbClr val="000000"/>
                        </a:solidFill>
                        <a:latin typeface="Arial"/>
                        <a:ea typeface="Arial"/>
                        <a:cs typeface="Arial"/>
                      </a:rPr>
                      <a:t>Directive DSEFO144-15</a:t>
                    </a:r>
                  </a:p>
                </c:rich>
              </c:tx>
              <c:numFmt formatCode="General" sourceLinked="1"/>
              <c:dLblPos val="l"/>
              <c:showLegendKey val="0"/>
              <c:showVal val="0"/>
              <c:showBubbleSize val="0"/>
              <c:showCatName val="1"/>
              <c:showSerName val="0"/>
              <c:showPercent val="0"/>
            </c:dLbl>
            <c:dLbl>
              <c:idx val="232"/>
              <c:tx>
                <c:rich>
                  <a:bodyPr vert="horz" rot="0" anchor="ctr"/>
                  <a:lstStyle/>
                  <a:p>
                    <a:pPr algn="ctr">
                      <a:defRPr/>
                    </a:pPr>
                    <a:r>
                      <a:rPr lang="en-US" cap="none" sz="700" b="0" i="0" u="none" baseline="0">
                        <a:solidFill>
                          <a:srgbClr val="000000"/>
                        </a:solidFill>
                        <a:latin typeface="Arial"/>
                        <a:ea typeface="Arial"/>
                        <a:cs typeface="Arial"/>
                      </a:rPr>
                      <a:t>+EAntenna 144LFA13</a:t>
                    </a:r>
                  </a:p>
                </c:rich>
              </c:tx>
              <c:numFmt formatCode="General" sourceLinked="1"/>
              <c:showLegendKey val="0"/>
              <c:showVal val="0"/>
              <c:showBubbleSize val="0"/>
              <c:showCatName val="1"/>
              <c:showSerName val="0"/>
              <c:showPercent val="0"/>
            </c:dLbl>
            <c:dLbl>
              <c:idx val="233"/>
              <c:tx>
                <c:rich>
                  <a:bodyPr vert="horz" rot="0" anchor="ctr"/>
                  <a:lstStyle/>
                  <a:p>
                    <a:pPr algn="ctr">
                      <a:defRPr/>
                    </a:pPr>
                    <a:r>
                      <a:rPr lang="en-US" cap="none" sz="700" b="0" i="0" u="none" baseline="0">
                        <a:solidFill>
                          <a:srgbClr val="000000"/>
                        </a:solidFill>
                        <a:latin typeface="Arial"/>
                        <a:ea typeface="Arial"/>
                        <a:cs typeface="Arial"/>
                      </a:rPr>
                      <a:t>+InnoV 13 OWL G/T v2</a:t>
                    </a:r>
                  </a:p>
                </c:rich>
              </c:tx>
              <c:numFmt formatCode="General" sourceLinked="1"/>
              <c:dLblPos val="l"/>
              <c:showLegendKey val="0"/>
              <c:showVal val="0"/>
              <c:showBubbleSize val="0"/>
              <c:showCatName val="1"/>
              <c:showSerName val="0"/>
              <c:showPercent val="0"/>
            </c:dLbl>
            <c:dLbl>
              <c:idx val="234"/>
              <c:tx>
                <c:rich>
                  <a:bodyPr vert="horz" rot="0" anchor="ctr"/>
                  <a:lstStyle/>
                  <a:p>
                    <a:pPr algn="ctr">
                      <a:defRPr/>
                    </a:pPr>
                    <a:r>
                      <a:rPr lang="en-US" cap="none" sz="700" b="0" i="0" u="none" baseline="0">
                        <a:solidFill>
                          <a:srgbClr val="000000"/>
                        </a:solidFill>
                        <a:latin typeface="Arial"/>
                        <a:ea typeface="Arial"/>
                        <a:cs typeface="Arial"/>
                      </a:rPr>
                      <a:t>+*InnoV 13 OWL G/T v2</a:t>
                    </a:r>
                  </a:p>
                </c:rich>
              </c:tx>
              <c:numFmt formatCode="General" sourceLinked="1"/>
              <c:showLegendKey val="0"/>
              <c:showVal val="0"/>
              <c:showBubbleSize val="0"/>
              <c:showCatName val="1"/>
              <c:showSerName val="0"/>
              <c:showPercent val="0"/>
            </c:dLbl>
            <c:dLbl>
              <c:idx val="235"/>
              <c:tx>
                <c:rich>
                  <a:bodyPr vert="horz" rot="0" anchor="ctr"/>
                  <a:lstStyle/>
                  <a:p>
                    <a:pPr algn="ctr">
                      <a:defRPr/>
                    </a:pPr>
                    <a:r>
                      <a:rPr lang="en-US" cap="none" sz="700" b="0" i="0" u="none" baseline="0">
                        <a:solidFill>
                          <a:srgbClr val="000000"/>
                        </a:solidFill>
                        <a:latin typeface="Arial"/>
                        <a:ea typeface="Arial"/>
                        <a:cs typeface="Arial"/>
                      </a:rPr>
                      <a:t>+InnoV 12 OWL G/T-2</a:t>
                    </a:r>
                  </a:p>
                </c:rich>
              </c:tx>
              <c:numFmt formatCode="General" sourceLinked="1"/>
              <c:dLblPos val="l"/>
              <c:showLegendKey val="0"/>
              <c:showVal val="0"/>
              <c:showBubbleSize val="0"/>
              <c:showCatName val="1"/>
              <c:showSerName val="0"/>
              <c:showPercent val="0"/>
            </c:dLbl>
            <c:dLbl>
              <c:idx val="236"/>
              <c:tx>
                <c:rich>
                  <a:bodyPr vert="horz" rot="0" anchor="ctr"/>
                  <a:lstStyle/>
                  <a:p>
                    <a:pPr algn="ctr">
                      <a:defRPr/>
                    </a:pPr>
                    <a:r>
                      <a:rPr lang="en-US" cap="none" sz="700" b="0" i="0" u="none" baseline="0">
                        <a:solidFill>
                          <a:srgbClr val="000000"/>
                        </a:solidFill>
                        <a:latin typeface="Arial"/>
                        <a:ea typeface="Arial"/>
                        <a:cs typeface="Arial"/>
                      </a:rPr>
                      <a:t>+*InnoV 12 OWL G/T-2</a:t>
                    </a:r>
                  </a:p>
                </c:rich>
              </c:tx>
              <c:numFmt formatCode="General" sourceLinked="1"/>
              <c:showLegendKey val="0"/>
              <c:showVal val="0"/>
              <c:showBubbleSize val="0"/>
              <c:showCatName val="1"/>
              <c:showSerName val="0"/>
              <c:showPercent val="0"/>
            </c:dLbl>
            <c:dLbl>
              <c:idx val="237"/>
              <c:tx>
                <c:rich>
                  <a:bodyPr vert="horz" rot="0" anchor="ctr"/>
                  <a:lstStyle/>
                  <a:p>
                    <a:pPr algn="ctr">
                      <a:defRPr/>
                    </a:pPr>
                    <a:r>
                      <a:rPr lang="en-US" cap="none" sz="700" b="0" i="0" u="none" baseline="0">
                        <a:solidFill>
                          <a:srgbClr val="000000"/>
                        </a:solidFill>
                        <a:latin typeface="Arial"/>
                        <a:ea typeface="Arial"/>
                        <a:cs typeface="Arial"/>
                      </a:rPr>
                      <a:t>+Dual PA144-13-8</a:t>
                    </a:r>
                  </a:p>
                </c:rich>
              </c:tx>
              <c:numFmt formatCode="General" sourceLinked="1"/>
              <c:dLblPos val="l"/>
              <c:showLegendKey val="0"/>
              <c:showVal val="0"/>
              <c:showBubbleSize val="0"/>
              <c:showCatName val="1"/>
              <c:showSerName val="0"/>
              <c:showPercent val="0"/>
            </c:dLbl>
            <c:dLbl>
              <c:idx val="238"/>
              <c:tx>
                <c:rich>
                  <a:bodyPr vert="horz" rot="0" anchor="ctr"/>
                  <a:lstStyle/>
                  <a:p>
                    <a:pPr algn="ctr">
                      <a:defRPr/>
                    </a:pPr>
                    <a:r>
                      <a:rPr lang="en-US" cap="none" sz="700" b="0" i="0" u="none" baseline="0">
                        <a:solidFill>
                          <a:srgbClr val="000000"/>
                        </a:solidFill>
                        <a:latin typeface="Arial"/>
                        <a:ea typeface="Arial"/>
                        <a:cs typeface="Arial"/>
                      </a:rPr>
                      <a:t>+*Dual PA144-13-8</a:t>
                    </a:r>
                  </a:p>
                </c:rich>
              </c:tx>
              <c:numFmt formatCode="General" sourceLinked="1"/>
              <c:showLegendKey val="0"/>
              <c:showVal val="0"/>
              <c:showBubbleSize val="0"/>
              <c:showCatName val="1"/>
              <c:showSerName val="0"/>
              <c:showPercent val="0"/>
            </c:dLbl>
            <c:dLbl>
              <c:idx val="239"/>
              <c:tx>
                <c:rich>
                  <a:bodyPr vert="horz" rot="0" anchor="ctr"/>
                  <a:lstStyle/>
                  <a:p>
                    <a:pPr algn="ctr">
                      <a:defRPr/>
                    </a:pPr>
                    <a:r>
                      <a:rPr lang="en-US" cap="none" sz="700" b="0" i="0" u="none" baseline="0">
                        <a:solidFill>
                          <a:srgbClr val="000000"/>
                        </a:solidFill>
                        <a:latin typeface="Arial"/>
                        <a:ea typeface="Arial"/>
                        <a:cs typeface="Arial"/>
                      </a:rPr>
                      <a:t>DK7ZB 12</a:t>
                    </a:r>
                  </a:p>
                </c:rich>
              </c:tx>
              <c:numFmt formatCode="General" sourceLinked="1"/>
              <c:dLblPos val="l"/>
              <c:showLegendKey val="0"/>
              <c:showVal val="0"/>
              <c:showBubbleSize val="0"/>
              <c:showCatName val="1"/>
              <c:showSerName val="0"/>
              <c:showPercent val="0"/>
            </c:dLbl>
            <c:dLbl>
              <c:idx val="240"/>
              <c:tx>
                <c:rich>
                  <a:bodyPr vert="horz" rot="0" anchor="ctr"/>
                  <a:lstStyle/>
                  <a:p>
                    <a:pPr algn="ctr">
                      <a:defRPr/>
                    </a:pPr>
                    <a:r>
                      <a:rPr lang="en-US" cap="none" sz="700" b="0" i="0" u="none" baseline="0">
                        <a:solidFill>
                          <a:srgbClr val="000000"/>
                        </a:solidFill>
                        <a:latin typeface="Arial"/>
                        <a:ea typeface="Arial"/>
                        <a:cs typeface="Arial"/>
                      </a:rPr>
                      <a:t>+UA9TC 13RS</a:t>
                    </a:r>
                  </a:p>
                </c:rich>
              </c:tx>
              <c:numFmt formatCode="General" sourceLinked="1"/>
              <c:showLegendKey val="0"/>
              <c:showVal val="0"/>
              <c:showBubbleSize val="0"/>
              <c:showCatName val="1"/>
              <c:showSerName val="0"/>
              <c:showPercent val="0"/>
            </c:dLbl>
            <c:dLbl>
              <c:idx val="241"/>
              <c:tx>
                <c:rich>
                  <a:bodyPr vert="horz" rot="0" anchor="ctr"/>
                  <a:lstStyle/>
                  <a:p>
                    <a:pPr algn="ctr">
                      <a:defRPr/>
                    </a:pPr>
                    <a:r>
                      <a:rPr lang="en-US" cap="none" sz="700" b="0" i="0" u="none" baseline="0">
                        <a:solidFill>
                          <a:srgbClr val="000000"/>
                        </a:solidFill>
                        <a:latin typeface="Arial"/>
                        <a:ea typeface="Arial"/>
                        <a:cs typeface="Arial"/>
                      </a:rPr>
                      <a:t>*InnoV/G0KSC 13 LFA3 2020</a:t>
                    </a:r>
                  </a:p>
                </c:rich>
              </c:tx>
              <c:numFmt formatCode="General" sourceLinked="1"/>
              <c:dLblPos val="l"/>
              <c:showLegendKey val="0"/>
              <c:showVal val="0"/>
              <c:showBubbleSize val="0"/>
              <c:showCatName val="1"/>
              <c:showSerName val="0"/>
              <c:showPercent val="0"/>
            </c:dLbl>
            <c:dLbl>
              <c:idx val="242"/>
              <c:tx>
                <c:rich>
                  <a:bodyPr vert="horz" rot="0" anchor="ctr"/>
                  <a:lstStyle/>
                  <a:p>
                    <a:pPr algn="ctr">
                      <a:defRPr/>
                    </a:pPr>
                    <a:r>
                      <a:rPr lang="en-US" cap="none" sz="700" b="0" i="0" u="none" baseline="0">
                        <a:solidFill>
                          <a:srgbClr val="000000"/>
                        </a:solidFill>
                        <a:latin typeface="Arial"/>
                        <a:ea typeface="Arial"/>
                        <a:cs typeface="Arial"/>
                      </a:rPr>
                      <a:t>+G0KSC 13 LFA</a:t>
                    </a:r>
                  </a:p>
                </c:rich>
              </c:tx>
              <c:numFmt formatCode="General" sourceLinked="1"/>
              <c:showLegendKey val="0"/>
              <c:showVal val="0"/>
              <c:showBubbleSize val="0"/>
              <c:showCatName val="1"/>
              <c:showSerName val="0"/>
              <c:showPercent val="0"/>
            </c:dLbl>
            <c:dLbl>
              <c:idx val="243"/>
              <c:tx>
                <c:rich>
                  <a:bodyPr vert="horz" rot="0" anchor="ctr"/>
                  <a:lstStyle/>
                  <a:p>
                    <a:pPr algn="ctr">
                      <a:defRPr/>
                    </a:pPr>
                    <a:r>
                      <a:rPr lang="en-US" cap="none" sz="700" b="0" i="0" u="none" baseline="0">
                        <a:solidFill>
                          <a:srgbClr val="000000"/>
                        </a:solidFill>
                        <a:latin typeface="Arial"/>
                        <a:ea typeface="Arial"/>
                        <a:cs typeface="Arial"/>
                      </a:rPr>
                      <a:t>+G0KSC 13 LFA</a:t>
                    </a:r>
                  </a:p>
                </c:rich>
              </c:tx>
              <c:numFmt formatCode="General" sourceLinked="1"/>
              <c:dLblPos val="l"/>
              <c:showLegendKey val="0"/>
              <c:showVal val="0"/>
              <c:showBubbleSize val="0"/>
              <c:showCatName val="1"/>
              <c:showSerName val="0"/>
              <c:showPercent val="0"/>
            </c:dLbl>
            <c:dLbl>
              <c:idx val="244"/>
              <c:tx>
                <c:rich>
                  <a:bodyPr vert="horz" rot="0" anchor="ctr"/>
                  <a:lstStyle/>
                  <a:p>
                    <a:pPr algn="ctr">
                      <a:defRPr/>
                    </a:pPr>
                    <a:r>
                      <a:rPr lang="en-US" cap="none" sz="700" b="0" i="0" u="none" baseline="0">
                        <a:solidFill>
                          <a:srgbClr val="000000"/>
                        </a:solidFill>
                        <a:latin typeface="Arial"/>
                        <a:ea typeface="Arial"/>
                        <a:cs typeface="Arial"/>
                      </a:rPr>
                      <a:t>*G0KSC 13 LFA</a:t>
                    </a:r>
                  </a:p>
                </c:rich>
              </c:tx>
              <c:numFmt formatCode="General" sourceLinked="1"/>
              <c:showLegendKey val="0"/>
              <c:showVal val="0"/>
              <c:showBubbleSize val="0"/>
              <c:showCatName val="1"/>
              <c:showSerName val="0"/>
              <c:showPercent val="0"/>
            </c:dLbl>
            <c:dLbl>
              <c:idx val="245"/>
              <c:tx>
                <c:rich>
                  <a:bodyPr vert="horz" rot="0" anchor="ctr"/>
                  <a:lstStyle/>
                  <a:p>
                    <a:pPr algn="ctr">
                      <a:defRPr/>
                    </a:pPr>
                    <a:r>
                      <a:rPr lang="en-US" cap="none" sz="700" b="0" i="0" u="none" baseline="0">
                        <a:solidFill>
                          <a:srgbClr val="000000"/>
                        </a:solidFill>
                        <a:latin typeface="Arial"/>
                        <a:ea typeface="Arial"/>
                        <a:cs typeface="Arial"/>
                      </a:rPr>
                      <a:t>InnoV 13 LFA</a:t>
                    </a:r>
                  </a:p>
                </c:rich>
              </c:tx>
              <c:numFmt formatCode="General" sourceLinked="1"/>
              <c:dLblPos val="l"/>
              <c:showLegendKey val="0"/>
              <c:showVal val="0"/>
              <c:showBubbleSize val="0"/>
              <c:showCatName val="1"/>
              <c:showSerName val="0"/>
              <c:showPercent val="0"/>
            </c:dLbl>
            <c:dLbl>
              <c:idx val="246"/>
              <c:tx>
                <c:rich>
                  <a:bodyPr vert="horz" rot="0" anchor="ctr"/>
                  <a:lstStyle/>
                  <a:p>
                    <a:pPr algn="ctr">
                      <a:defRPr/>
                    </a:pPr>
                    <a:r>
                      <a:rPr lang="en-US" cap="none" sz="700" b="0" i="0" u="none" baseline="0">
                        <a:solidFill>
                          <a:srgbClr val="000000"/>
                        </a:solidFill>
                        <a:latin typeface="Arial"/>
                        <a:ea typeface="Arial"/>
                        <a:cs typeface="Arial"/>
                      </a:rPr>
                      <a:t>YU7EF 13M</a:t>
                    </a:r>
                  </a:p>
                </c:rich>
              </c:tx>
              <c:numFmt formatCode="General" sourceLinked="1"/>
              <c:showLegendKey val="0"/>
              <c:showVal val="0"/>
              <c:showBubbleSize val="0"/>
              <c:showCatName val="1"/>
              <c:showSerName val="0"/>
              <c:showPercent val="0"/>
            </c:dLbl>
            <c:dLbl>
              <c:idx val="247"/>
              <c:tx>
                <c:rich>
                  <a:bodyPr vert="horz" rot="0" anchor="ctr"/>
                  <a:lstStyle/>
                  <a:p>
                    <a:pPr algn="ctr">
                      <a:defRPr/>
                    </a:pPr>
                    <a:r>
                      <a:rPr lang="en-US" cap="none" sz="700" b="0" i="0" u="none" baseline="0">
                        <a:solidFill>
                          <a:srgbClr val="000000"/>
                        </a:solidFill>
                        <a:latin typeface="Arial"/>
                        <a:ea typeface="Arial"/>
                        <a:cs typeface="Arial"/>
                      </a:rPr>
                      <a:t>+YU7EF 13</a:t>
                    </a:r>
                  </a:p>
                </c:rich>
              </c:tx>
              <c:numFmt formatCode="General" sourceLinked="1"/>
              <c:dLblPos val="l"/>
              <c:showLegendKey val="0"/>
              <c:showVal val="0"/>
              <c:showBubbleSize val="0"/>
              <c:showCatName val="1"/>
              <c:showSerName val="0"/>
              <c:showPercent val="0"/>
            </c:dLbl>
            <c:dLbl>
              <c:idx val="248"/>
              <c:tx>
                <c:rich>
                  <a:bodyPr vert="horz" rot="0" anchor="ctr"/>
                  <a:lstStyle/>
                  <a:p>
                    <a:pPr algn="ctr">
                      <a:defRPr/>
                    </a:pPr>
                    <a:r>
                      <a:rPr lang="en-US" cap="none" sz="700" b="0" i="0" u="none" baseline="0">
                        <a:solidFill>
                          <a:srgbClr val="000000"/>
                        </a:solidFill>
                        <a:latin typeface="Arial"/>
                        <a:ea typeface="Arial"/>
                        <a:cs typeface="Arial"/>
                      </a:rPr>
                      <a:t>InnoV 13 OWL G/T</a:t>
                    </a:r>
                  </a:p>
                </c:rich>
              </c:tx>
              <c:numFmt formatCode="General" sourceLinked="1"/>
              <c:showLegendKey val="0"/>
              <c:showVal val="0"/>
              <c:showBubbleSize val="0"/>
              <c:showCatName val="1"/>
              <c:showSerName val="0"/>
              <c:showPercent val="0"/>
            </c:dLbl>
            <c:dLbl>
              <c:idx val="249"/>
              <c:tx>
                <c:rich>
                  <a:bodyPr vert="horz" rot="0" anchor="ctr"/>
                  <a:lstStyle/>
                  <a:p>
                    <a:pPr algn="ctr">
                      <a:defRPr/>
                    </a:pPr>
                    <a:r>
                      <a:rPr lang="en-US" cap="none" sz="700" b="0" i="0" u="none" baseline="0">
                        <a:solidFill>
                          <a:srgbClr val="000000"/>
                        </a:solidFill>
                        <a:latin typeface="Arial"/>
                        <a:ea typeface="Arial"/>
                        <a:cs typeface="Arial"/>
                      </a:rPr>
                      <a:t>IK0BZY 12</a:t>
                    </a:r>
                  </a:p>
                </c:rich>
              </c:tx>
              <c:numFmt formatCode="General" sourceLinked="1"/>
              <c:dLblPos val="l"/>
              <c:showLegendKey val="0"/>
              <c:showVal val="0"/>
              <c:showBubbleSize val="0"/>
              <c:showCatName val="1"/>
              <c:showSerName val="0"/>
              <c:showPercent val="0"/>
            </c:dLbl>
            <c:dLbl>
              <c:idx val="250"/>
              <c:tx>
                <c:rich>
                  <a:bodyPr vert="horz" rot="0" anchor="ctr"/>
                  <a:lstStyle/>
                  <a:p>
                    <a:pPr algn="ctr">
                      <a:defRPr/>
                    </a:pPr>
                    <a:r>
                      <a:rPr lang="en-US" cap="none" sz="700" b="0" i="0" u="none" baseline="0">
                        <a:solidFill>
                          <a:srgbClr val="000000"/>
                        </a:solidFill>
                        <a:latin typeface="Arial"/>
                        <a:ea typeface="Arial"/>
                        <a:cs typeface="Arial"/>
                      </a:rPr>
                      <a:t>+DG7YBN GTV 2-14w</a:t>
                    </a:r>
                  </a:p>
                </c:rich>
              </c:tx>
              <c:numFmt formatCode="General" sourceLinked="1"/>
              <c:showLegendKey val="0"/>
              <c:showVal val="0"/>
              <c:showBubbleSize val="0"/>
              <c:showCatName val="1"/>
              <c:showSerName val="0"/>
              <c:showPercent val="0"/>
            </c:dLbl>
            <c:dLbl>
              <c:idx val="251"/>
              <c:tx>
                <c:rich>
                  <a:bodyPr vert="horz" rot="0" anchor="ctr"/>
                  <a:lstStyle/>
                  <a:p>
                    <a:pPr algn="ctr">
                      <a:defRPr/>
                    </a:pPr>
                    <a:r>
                      <a:rPr lang="en-US" cap="none" sz="700" b="0" i="0" u="none" baseline="0">
                        <a:solidFill>
                          <a:srgbClr val="000000"/>
                        </a:solidFill>
                        <a:latin typeface="Arial"/>
                        <a:ea typeface="Arial"/>
                        <a:cs typeface="Arial"/>
                      </a:rPr>
                      <a:t>+*DG7YBN GTV 2-14w</a:t>
                    </a:r>
                  </a:p>
                </c:rich>
              </c:tx>
              <c:numFmt formatCode="General" sourceLinked="1"/>
              <c:dLblPos val="l"/>
              <c:showLegendKey val="0"/>
              <c:showVal val="0"/>
              <c:showBubbleSize val="0"/>
              <c:showCatName val="1"/>
              <c:showSerName val="0"/>
              <c:showPercent val="0"/>
            </c:dLbl>
            <c:dLbl>
              <c:idx val="252"/>
              <c:tx>
                <c:rich>
                  <a:bodyPr vert="horz" rot="0" anchor="ctr"/>
                  <a:lstStyle/>
                  <a:p>
                    <a:pPr algn="ctr">
                      <a:defRPr/>
                    </a:pPr>
                    <a:r>
                      <a:rPr lang="en-US" cap="none" sz="700" b="0" i="0" u="none" baseline="0">
                        <a:solidFill>
                          <a:srgbClr val="000000"/>
                        </a:solidFill>
                        <a:latin typeface="Arial"/>
                        <a:ea typeface="Arial"/>
                        <a:cs typeface="Arial"/>
                      </a:rPr>
                      <a:t>BVO2-4WL</a:t>
                    </a:r>
                  </a:p>
                </c:rich>
              </c:tx>
              <c:numFmt formatCode="General" sourceLinked="1"/>
              <c:showLegendKey val="0"/>
              <c:showVal val="0"/>
              <c:showBubbleSize val="0"/>
              <c:showCatName val="1"/>
              <c:showSerName val="0"/>
              <c:showPercent val="0"/>
            </c:dLbl>
            <c:dLbl>
              <c:idx val="253"/>
              <c:tx>
                <c:rich>
                  <a:bodyPr vert="horz" rot="0" anchor="ctr"/>
                  <a:lstStyle/>
                  <a:p>
                    <a:pPr algn="ctr">
                      <a:defRPr/>
                    </a:pPr>
                    <a:r>
                      <a:rPr lang="en-US" cap="none" sz="700" b="0" i="0" u="none" baseline="0">
                        <a:solidFill>
                          <a:srgbClr val="000000"/>
                        </a:solidFill>
                        <a:latin typeface="Arial"/>
                        <a:ea typeface="Arial"/>
                        <a:cs typeface="Arial"/>
                      </a:rPr>
                      <a:t>DJ9BV 4.0</a:t>
                    </a:r>
                  </a:p>
                </c:rich>
              </c:tx>
              <c:numFmt formatCode="General" sourceLinked="1"/>
              <c:dLblPos val="l"/>
              <c:showLegendKey val="0"/>
              <c:showVal val="0"/>
              <c:showBubbleSize val="0"/>
              <c:showCatName val="1"/>
              <c:showSerName val="0"/>
              <c:showPercent val="0"/>
            </c:dLbl>
            <c:dLbl>
              <c:idx val="254"/>
              <c:tx>
                <c:rich>
                  <a:bodyPr vert="horz" rot="0" anchor="ctr"/>
                  <a:lstStyle/>
                  <a:p>
                    <a:pPr algn="ctr">
                      <a:defRPr/>
                    </a:pPr>
                    <a:r>
                      <a:rPr lang="en-US" cap="none" sz="700" b="0" i="0" u="none" baseline="0">
                        <a:solidFill>
                          <a:srgbClr val="000000"/>
                        </a:solidFill>
                        <a:latin typeface="Arial"/>
                        <a:ea typeface="Arial"/>
                        <a:cs typeface="Arial"/>
                      </a:rPr>
                      <a:t>K1FO 16</a:t>
                    </a:r>
                  </a:p>
                </c:rich>
              </c:tx>
              <c:numFmt formatCode="General" sourceLinked="1"/>
              <c:showLegendKey val="0"/>
              <c:showVal val="0"/>
              <c:showBubbleSize val="0"/>
              <c:showCatName val="1"/>
              <c:showSerName val="0"/>
              <c:showPercent val="0"/>
            </c:dLbl>
            <c:dLbl>
              <c:idx val="255"/>
              <c:tx>
                <c:rich>
                  <a:bodyPr vert="horz" rot="0" anchor="ctr"/>
                  <a:lstStyle/>
                  <a:p>
                    <a:pPr algn="ctr">
                      <a:defRPr/>
                    </a:pPr>
                    <a:r>
                      <a:rPr lang="en-US" cap="none" sz="700" b="0" i="0" u="none" baseline="0">
                        <a:solidFill>
                          <a:srgbClr val="000000"/>
                        </a:solidFill>
                        <a:latin typeface="Arial"/>
                        <a:ea typeface="Arial"/>
                        <a:cs typeface="Arial"/>
                      </a:rPr>
                      <a:t>+SV 2SA13</a:t>
                    </a:r>
                  </a:p>
                </c:rich>
              </c:tx>
              <c:numFmt formatCode="General" sourceLinked="1"/>
              <c:dLblPos val="l"/>
              <c:showLegendKey val="0"/>
              <c:showVal val="0"/>
              <c:showBubbleSize val="0"/>
              <c:showCatName val="1"/>
              <c:showSerName val="0"/>
              <c:showPercent val="0"/>
            </c:dLbl>
            <c:dLbl>
              <c:idx val="256"/>
              <c:tx>
                <c:rich>
                  <a:bodyPr vert="horz" rot="0" anchor="ctr"/>
                  <a:lstStyle/>
                  <a:p>
                    <a:pPr algn="ctr">
                      <a:defRPr/>
                    </a:pPr>
                    <a:r>
                      <a:rPr lang="en-US" cap="none" sz="700" b="0" i="0" u="none" baseline="0">
                        <a:solidFill>
                          <a:srgbClr val="000000"/>
                        </a:solidFill>
                        <a:latin typeface="Arial"/>
                        <a:ea typeface="Arial"/>
                        <a:cs typeface="Arial"/>
                      </a:rPr>
                      <a:t>#SV 2SA13 XPOL H</a:t>
                    </a:r>
                  </a:p>
                </c:rich>
              </c:tx>
              <c:numFmt formatCode="General" sourceLinked="1"/>
              <c:showLegendKey val="0"/>
              <c:showVal val="0"/>
              <c:showBubbleSize val="0"/>
              <c:showCatName val="1"/>
              <c:showSerName val="0"/>
              <c:showPercent val="0"/>
            </c:dLbl>
            <c:dLbl>
              <c:idx val="257"/>
              <c:tx>
                <c:rich>
                  <a:bodyPr vert="horz" rot="0" anchor="ctr"/>
                  <a:lstStyle/>
                  <a:p>
                    <a:pPr algn="ctr">
                      <a:defRPr/>
                    </a:pPr>
                    <a:r>
                      <a:rPr lang="en-US" cap="none" sz="700" b="0" i="0" u="none" baseline="0">
                        <a:solidFill>
                          <a:srgbClr val="000000"/>
                        </a:solidFill>
                        <a:latin typeface="Arial"/>
                        <a:ea typeface="Arial"/>
                        <a:cs typeface="Arial"/>
                      </a:rPr>
                      <a:t>#SV 2SA13 XPOL V</a:t>
                    </a:r>
                  </a:p>
                </c:rich>
              </c:tx>
              <c:numFmt formatCode="General" sourceLinked="1"/>
              <c:dLblPos val="l"/>
              <c:showLegendKey val="0"/>
              <c:showVal val="0"/>
              <c:showBubbleSize val="0"/>
              <c:showCatName val="1"/>
              <c:showSerName val="0"/>
              <c:showPercent val="0"/>
            </c:dLbl>
            <c:dLbl>
              <c:idx val="258"/>
              <c:tx>
                <c:rich>
                  <a:bodyPr vert="horz" rot="0" anchor="ctr"/>
                  <a:lstStyle/>
                  <a:p>
                    <a:pPr algn="ctr">
                      <a:defRPr/>
                    </a:pPr>
                    <a:r>
                      <a:rPr lang="en-US" cap="none" sz="700" b="0" i="0" u="none" baseline="0">
                        <a:solidFill>
                          <a:srgbClr val="000000"/>
                        </a:solidFill>
                        <a:latin typeface="Arial"/>
                        <a:ea typeface="Arial"/>
                        <a:cs typeface="Arial"/>
                      </a:rPr>
                      <a:t>HG VB-215DX</a:t>
                    </a:r>
                  </a:p>
                </c:rich>
              </c:tx>
              <c:numFmt formatCode="General" sourceLinked="1"/>
              <c:showLegendKey val="0"/>
              <c:showVal val="0"/>
              <c:showBubbleSize val="0"/>
              <c:showCatName val="1"/>
              <c:showSerName val="0"/>
              <c:showPercent val="0"/>
            </c:dLbl>
            <c:dLbl>
              <c:idx val="259"/>
              <c:tx>
                <c:rich>
                  <a:bodyPr vert="horz" rot="0" anchor="ctr"/>
                  <a:lstStyle/>
                  <a:p>
                    <a:pPr algn="ctr">
                      <a:defRPr/>
                    </a:pPr>
                    <a:r>
                      <a:rPr lang="en-US" cap="none" sz="700" b="0" i="0" u="none" baseline="0">
                        <a:solidFill>
                          <a:srgbClr val="000000"/>
                        </a:solidFill>
                        <a:latin typeface="Arial"/>
                        <a:ea typeface="Arial"/>
                        <a:cs typeface="Arial"/>
                      </a:rPr>
                      <a:t>CC3219 MOD</a:t>
                    </a:r>
                  </a:p>
                </c:rich>
              </c:tx>
              <c:numFmt formatCode="General" sourceLinked="1"/>
              <c:dLblPos val="l"/>
              <c:showLegendKey val="0"/>
              <c:showVal val="0"/>
              <c:showBubbleSize val="0"/>
              <c:showCatName val="1"/>
              <c:showSerName val="0"/>
              <c:showPercent val="0"/>
            </c:dLbl>
            <c:dLbl>
              <c:idx val="260"/>
              <c:tx>
                <c:rich>
                  <a:bodyPr vert="horz" rot="0" anchor="ctr"/>
                  <a:lstStyle/>
                  <a:p>
                    <a:pPr algn="ctr">
                      <a:defRPr/>
                    </a:pPr>
                    <a:r>
                      <a:rPr lang="en-US" cap="none" sz="700" b="0" i="0" u="none" baseline="0">
                        <a:solidFill>
                          <a:srgbClr val="000000"/>
                        </a:solidFill>
                        <a:latin typeface="Arial"/>
                        <a:ea typeface="Arial"/>
                        <a:cs typeface="Arial"/>
                      </a:rPr>
                      <a:t>KLM 16LBX</a:t>
                    </a:r>
                  </a:p>
                </c:rich>
              </c:tx>
              <c:numFmt formatCode="General" sourceLinked="1"/>
              <c:showLegendKey val="0"/>
              <c:showVal val="0"/>
              <c:showBubbleSize val="0"/>
              <c:showCatName val="1"/>
              <c:showSerName val="0"/>
              <c:showPercent val="0"/>
            </c:dLbl>
            <c:dLbl>
              <c:idx val="261"/>
              <c:tx>
                <c:rich>
                  <a:bodyPr vert="horz" rot="0" anchor="ctr"/>
                  <a:lstStyle/>
                  <a:p>
                    <a:pPr algn="ctr">
                      <a:defRPr/>
                    </a:pPr>
                    <a:r>
                      <a:rPr lang="en-US" cap="none" sz="700" b="0" i="0" u="none" baseline="0">
                        <a:solidFill>
                          <a:srgbClr val="000000"/>
                        </a:solidFill>
                        <a:latin typeface="Arial"/>
                        <a:ea typeface="Arial"/>
                        <a:cs typeface="Arial"/>
                      </a:rPr>
                      <a:t>DK7ZB 14 OWL</a:t>
                    </a:r>
                  </a:p>
                </c:rich>
              </c:tx>
              <c:numFmt formatCode="General" sourceLinked="1"/>
              <c:dLblPos val="l"/>
              <c:showLegendKey val="0"/>
              <c:showVal val="0"/>
              <c:showBubbleSize val="0"/>
              <c:showCatName val="1"/>
              <c:showSerName val="0"/>
              <c:showPercent val="0"/>
            </c:dLbl>
            <c:dLbl>
              <c:idx val="262"/>
              <c:tx>
                <c:rich>
                  <a:bodyPr vert="horz" rot="0" anchor="ctr"/>
                  <a:lstStyle/>
                  <a:p>
                    <a:pPr algn="ctr">
                      <a:defRPr/>
                    </a:pPr>
                    <a:r>
                      <a:rPr lang="en-US" cap="none" sz="700" b="0" i="0" u="none" baseline="0">
                        <a:solidFill>
                          <a:srgbClr val="000000"/>
                        </a:solidFill>
                        <a:latin typeface="Arial"/>
                        <a:ea typeface="Arial"/>
                        <a:cs typeface="Arial"/>
                      </a:rPr>
                      <a:t>*CC4218XL</a:t>
                    </a:r>
                  </a:p>
                </c:rich>
              </c:tx>
              <c:numFmt formatCode="General" sourceLinked="1"/>
              <c:showLegendKey val="0"/>
              <c:showVal val="0"/>
              <c:showBubbleSize val="0"/>
              <c:showCatName val="1"/>
              <c:showSerName val="0"/>
              <c:showPercent val="0"/>
            </c:dLbl>
            <c:dLbl>
              <c:idx val="263"/>
              <c:tx>
                <c:rich>
                  <a:bodyPr vert="horz" rot="0" anchor="ctr"/>
                  <a:lstStyle/>
                  <a:p>
                    <a:pPr algn="ctr">
                      <a:defRPr/>
                    </a:pPr>
                    <a:r>
                      <a:rPr lang="en-US" cap="none" sz="700" b="0" i="0" u="none" baseline="0">
                        <a:solidFill>
                          <a:srgbClr val="000000"/>
                        </a:solidFill>
                        <a:latin typeface="Arial"/>
                        <a:ea typeface="Arial"/>
                        <a:cs typeface="Arial"/>
                      </a:rPr>
                      <a:t>CC4218XL</a:t>
                    </a:r>
                  </a:p>
                </c:rich>
              </c:tx>
              <c:numFmt formatCode="General" sourceLinked="1"/>
              <c:dLblPos val="l"/>
              <c:showLegendKey val="0"/>
              <c:showVal val="0"/>
              <c:showBubbleSize val="0"/>
              <c:showCatName val="1"/>
              <c:showSerName val="0"/>
              <c:showPercent val="0"/>
            </c:dLbl>
            <c:dLbl>
              <c:idx val="264"/>
              <c:tx>
                <c:rich>
                  <a:bodyPr vert="horz" rot="0" anchor="ctr"/>
                  <a:lstStyle/>
                  <a:p>
                    <a:pPr algn="ctr">
                      <a:defRPr/>
                    </a:pPr>
                    <a:r>
                      <a:rPr lang="en-US" cap="none" sz="700" b="0" i="0" u="none" baseline="0">
                        <a:solidFill>
                          <a:srgbClr val="000000"/>
                        </a:solidFill>
                        <a:latin typeface="Arial"/>
                        <a:ea typeface="Arial"/>
                        <a:cs typeface="Arial"/>
                      </a:rPr>
                      <a:t>WB9UWA 15</a:t>
                    </a:r>
                  </a:p>
                </c:rich>
              </c:tx>
              <c:numFmt formatCode="General" sourceLinked="1"/>
              <c:showLegendKey val="0"/>
              <c:showVal val="0"/>
              <c:showBubbleSize val="0"/>
              <c:showCatName val="1"/>
              <c:showSerName val="0"/>
              <c:showPercent val="0"/>
            </c:dLbl>
            <c:dLbl>
              <c:idx val="265"/>
              <c:tx>
                <c:rich>
                  <a:bodyPr vert="horz" rot="0" anchor="ctr"/>
                  <a:lstStyle/>
                  <a:p>
                    <a:pPr algn="ctr">
                      <a:defRPr/>
                    </a:pPr>
                    <a:r>
                      <a:rPr lang="en-US" cap="none" sz="700" b="0" i="0" u="none" baseline="0">
                        <a:solidFill>
                          <a:srgbClr val="000000"/>
                        </a:solidFill>
                        <a:latin typeface="Arial"/>
                        <a:ea typeface="Arial"/>
                        <a:cs typeface="Arial"/>
                      </a:rPr>
                      <a:t>+G0KSC 14 LFA 3R</a:t>
                    </a:r>
                  </a:p>
                </c:rich>
              </c:tx>
              <c:numFmt formatCode="General" sourceLinked="1"/>
              <c:dLblPos val="l"/>
              <c:showLegendKey val="0"/>
              <c:showVal val="0"/>
              <c:showBubbleSize val="0"/>
              <c:showCatName val="1"/>
              <c:showSerName val="0"/>
              <c:showPercent val="0"/>
            </c:dLbl>
            <c:dLbl>
              <c:idx val="266"/>
              <c:tx>
                <c:rich>
                  <a:bodyPr vert="horz" rot="0" anchor="ctr"/>
                  <a:lstStyle/>
                  <a:p>
                    <a:pPr algn="ctr">
                      <a:defRPr/>
                    </a:pPr>
                    <a:r>
                      <a:rPr lang="en-US" cap="none" sz="700" b="0" i="0" u="none" baseline="0">
                        <a:solidFill>
                          <a:srgbClr val="000000"/>
                        </a:solidFill>
                        <a:latin typeface="Arial"/>
                        <a:ea typeface="Arial"/>
                        <a:cs typeface="Arial"/>
                      </a:rPr>
                      <a:t>+*G0KSC 14 LFA 3R</a:t>
                    </a:r>
                  </a:p>
                </c:rich>
              </c:tx>
              <c:numFmt formatCode="General" sourceLinked="1"/>
              <c:dLblPos val="r"/>
              <c:showLegendKey val="0"/>
              <c:showVal val="0"/>
              <c:showBubbleSize val="0"/>
              <c:showCatName val="1"/>
              <c:showSerName val="0"/>
              <c:showPercent val="0"/>
            </c:dLbl>
            <c:dLbl>
              <c:idx val="267"/>
              <c:tx>
                <c:rich>
                  <a:bodyPr vert="horz" rot="0" anchor="ctr"/>
                  <a:lstStyle/>
                  <a:p>
                    <a:pPr algn="ctr">
                      <a:defRPr/>
                    </a:pPr>
                    <a:r>
                      <a:rPr lang="en-US" cap="none" sz="700" b="0" i="0" u="none" baseline="0">
                        <a:solidFill>
                          <a:srgbClr val="000000"/>
                        </a:solidFill>
                        <a:latin typeface="Arial"/>
                        <a:ea typeface="Arial"/>
                        <a:cs typeface="Arial"/>
                      </a:rPr>
                      <a:t>+Antennas-Amp PA144-14-9</a:t>
                    </a:r>
                  </a:p>
                </c:rich>
              </c:tx>
              <c:numFmt formatCode="General" sourceLinked="1"/>
              <c:dLblPos val="l"/>
              <c:showLegendKey val="0"/>
              <c:showVal val="0"/>
              <c:showBubbleSize val="0"/>
              <c:showCatName val="1"/>
              <c:showSerName val="0"/>
              <c:showPercent val="0"/>
            </c:dLbl>
            <c:dLbl>
              <c:idx val="268"/>
              <c:tx>
                <c:rich>
                  <a:bodyPr vert="horz" rot="0" anchor="ctr"/>
                  <a:lstStyle/>
                  <a:p>
                    <a:pPr algn="ctr">
                      <a:defRPr/>
                    </a:pPr>
                    <a:r>
                      <a:rPr lang="en-US" cap="none" sz="700" b="0" i="0" u="none" baseline="0">
                        <a:solidFill>
                          <a:srgbClr val="000000"/>
                        </a:solidFill>
                        <a:latin typeface="Arial"/>
                        <a:ea typeface="Arial"/>
                        <a:cs typeface="Arial"/>
                      </a:rPr>
                      <a:t>+*Antennas-Amp PA144-14-9</a:t>
                    </a:r>
                  </a:p>
                </c:rich>
              </c:tx>
              <c:numFmt formatCode="General" sourceLinked="1"/>
              <c:dLblPos val="r"/>
              <c:showLegendKey val="0"/>
              <c:showVal val="0"/>
              <c:showBubbleSize val="0"/>
              <c:showCatName val="1"/>
              <c:showSerName val="0"/>
              <c:showPercent val="0"/>
            </c:dLbl>
            <c:dLbl>
              <c:idx val="269"/>
              <c:tx>
                <c:rich>
                  <a:bodyPr vert="horz" rot="0" anchor="ctr"/>
                  <a:lstStyle/>
                  <a:p>
                    <a:pPr algn="ctr">
                      <a:defRPr/>
                    </a:pPr>
                    <a:r>
                      <a:rPr lang="en-US" cap="none" sz="700" b="0" i="0" u="none" baseline="0">
                        <a:solidFill>
                          <a:srgbClr val="000000"/>
                        </a:solidFill>
                        <a:latin typeface="Arial"/>
                        <a:ea typeface="Arial"/>
                        <a:cs typeface="Arial"/>
                      </a:rPr>
                      <a:t>YU7EF 14M</a:t>
                    </a:r>
                  </a:p>
                </c:rich>
              </c:tx>
              <c:numFmt formatCode="General" sourceLinked="1"/>
              <c:dLblPos val="l"/>
              <c:showLegendKey val="0"/>
              <c:showVal val="0"/>
              <c:showBubbleSize val="0"/>
              <c:showCatName val="1"/>
              <c:showSerName val="0"/>
              <c:showPercent val="0"/>
            </c:dLbl>
            <c:dLbl>
              <c:idx val="270"/>
              <c:tx>
                <c:rich>
                  <a:bodyPr vert="horz" rot="0" anchor="ctr"/>
                  <a:lstStyle/>
                  <a:p>
                    <a:pPr algn="ctr">
                      <a:defRPr/>
                    </a:pPr>
                    <a:r>
                      <a:rPr lang="en-US" cap="none" sz="700" b="0" i="0" u="none" baseline="0">
                        <a:solidFill>
                          <a:srgbClr val="000000"/>
                        </a:solidFill>
                        <a:latin typeface="Arial"/>
                        <a:ea typeface="Arial"/>
                        <a:cs typeface="Arial"/>
                      </a:rPr>
                      <a:t>+UA9TC 14RS</a:t>
                    </a:r>
                  </a:p>
                </c:rich>
              </c:tx>
              <c:numFmt formatCode="General" sourceLinked="1"/>
              <c:dLblPos val="r"/>
              <c:showLegendKey val="0"/>
              <c:showVal val="0"/>
              <c:showBubbleSize val="0"/>
              <c:showCatName val="1"/>
              <c:showSerName val="0"/>
              <c:showPercent val="0"/>
            </c:dLbl>
            <c:dLbl>
              <c:idx val="271"/>
              <c:tx>
                <c:rich>
                  <a:bodyPr vert="horz" rot="0" anchor="ctr"/>
                  <a:lstStyle/>
                  <a:p>
                    <a:pPr algn="ctr">
                      <a:defRPr/>
                    </a:pPr>
                    <a:r>
                      <a:rPr lang="en-US" cap="none" sz="700" b="0" i="0" u="none" baseline="0">
                        <a:solidFill>
                          <a:srgbClr val="000000"/>
                        </a:solidFill>
                        <a:latin typeface="Arial"/>
                        <a:ea typeface="Arial"/>
                        <a:cs typeface="Arial"/>
                      </a:rPr>
                      <a:t>+InnoV 13 OWL G/T-2</a:t>
                    </a:r>
                  </a:p>
                </c:rich>
              </c:tx>
              <c:numFmt formatCode="General" sourceLinked="1"/>
              <c:dLblPos val="l"/>
              <c:showLegendKey val="0"/>
              <c:showVal val="0"/>
              <c:showBubbleSize val="0"/>
              <c:showCatName val="1"/>
              <c:showSerName val="0"/>
              <c:showPercent val="0"/>
            </c:dLbl>
            <c:dLbl>
              <c:idx val="272"/>
              <c:tx>
                <c:rich>
                  <a:bodyPr vert="horz" rot="0" anchor="ctr"/>
                  <a:lstStyle/>
                  <a:p>
                    <a:pPr algn="ctr">
                      <a:defRPr/>
                    </a:pPr>
                    <a:r>
                      <a:rPr lang="en-US" cap="none" sz="700" b="0" i="0" u="none" baseline="0">
                        <a:solidFill>
                          <a:srgbClr val="000000"/>
                        </a:solidFill>
                        <a:latin typeface="Arial"/>
                        <a:ea typeface="Arial"/>
                        <a:cs typeface="Arial"/>
                      </a:rPr>
                      <a:t>+*InnoV 13 OWL G/T-2</a:t>
                    </a:r>
                  </a:p>
                </c:rich>
              </c:tx>
              <c:numFmt formatCode="General" sourceLinked="1"/>
              <c:dLblPos val="r"/>
              <c:showLegendKey val="0"/>
              <c:showVal val="0"/>
              <c:showBubbleSize val="0"/>
              <c:showCatName val="1"/>
              <c:showSerName val="0"/>
              <c:showPercent val="0"/>
            </c:dLbl>
            <c:dLbl>
              <c:idx val="273"/>
              <c:tx>
                <c:rich>
                  <a:bodyPr vert="horz" rot="0" anchor="ctr"/>
                  <a:lstStyle/>
                  <a:p>
                    <a:pPr algn="ctr">
                      <a:defRPr/>
                    </a:pPr>
                    <a:r>
                      <a:rPr lang="en-US" cap="none" sz="700" b="0" i="0" u="none" baseline="0">
                        <a:solidFill>
                          <a:srgbClr val="000000"/>
                        </a:solidFill>
                        <a:latin typeface="Arial"/>
                        <a:ea typeface="Arial"/>
                        <a:cs typeface="Arial"/>
                      </a:rPr>
                      <a:t>+InnoV 14 LFA Ver 3</a:t>
                    </a:r>
                  </a:p>
                </c:rich>
              </c:tx>
              <c:numFmt formatCode="General" sourceLinked="1"/>
              <c:dLblPos val="l"/>
              <c:showLegendKey val="0"/>
              <c:showVal val="0"/>
              <c:showBubbleSize val="0"/>
              <c:showCatName val="1"/>
              <c:showSerName val="0"/>
              <c:showPercent val="0"/>
            </c:dLbl>
            <c:dLbl>
              <c:idx val="274"/>
              <c:tx>
                <c:rich>
                  <a:bodyPr vert="horz" rot="0" anchor="ctr"/>
                  <a:lstStyle/>
                  <a:p>
                    <a:pPr algn="ctr">
                      <a:defRPr/>
                    </a:pPr>
                    <a:r>
                      <a:rPr lang="en-US" cap="none" sz="700" b="0" i="0" u="none" baseline="0">
                        <a:solidFill>
                          <a:srgbClr val="000000"/>
                        </a:solidFill>
                        <a:latin typeface="Arial"/>
                        <a:ea typeface="Arial"/>
                        <a:cs typeface="Arial"/>
                      </a:rPr>
                      <a:t>+DK7ZB 13</a:t>
                    </a:r>
                  </a:p>
                </c:rich>
              </c:tx>
              <c:numFmt formatCode="General" sourceLinked="1"/>
              <c:dLblPos val="r"/>
              <c:showLegendKey val="0"/>
              <c:showVal val="0"/>
              <c:showBubbleSize val="0"/>
              <c:showCatName val="1"/>
              <c:showSerName val="0"/>
              <c:showPercent val="0"/>
            </c:dLbl>
            <c:dLbl>
              <c:idx val="275"/>
              <c:tx>
                <c:rich>
                  <a:bodyPr vert="horz" rot="0" anchor="ctr"/>
                  <a:lstStyle/>
                  <a:p>
                    <a:pPr algn="ctr">
                      <a:defRPr/>
                    </a:pPr>
                    <a:r>
                      <a:rPr lang="en-US" cap="none" sz="700" b="0" i="0" u="none" baseline="0">
                        <a:solidFill>
                          <a:srgbClr val="000000"/>
                        </a:solidFill>
                        <a:latin typeface="Arial"/>
                        <a:ea typeface="Arial"/>
                        <a:cs typeface="Arial"/>
                      </a:rPr>
                      <a:t>G4CQM CQM14DXL</a:t>
                    </a:r>
                  </a:p>
                </c:rich>
              </c:tx>
              <c:numFmt formatCode="General" sourceLinked="1"/>
              <c:dLblPos val="l"/>
              <c:showLegendKey val="0"/>
              <c:showVal val="0"/>
              <c:showBubbleSize val="0"/>
              <c:showCatName val="1"/>
              <c:showSerName val="0"/>
              <c:showPercent val="0"/>
            </c:dLbl>
            <c:dLbl>
              <c:idx val="276"/>
              <c:tx>
                <c:rich>
                  <a:bodyPr vert="horz" rot="0" anchor="ctr"/>
                  <a:lstStyle/>
                  <a:p>
                    <a:pPr algn="ctr">
                      <a:defRPr/>
                    </a:pPr>
                    <a:r>
                      <a:rPr lang="en-US" cap="none" sz="700" b="0" i="0" u="none" baseline="0">
                        <a:solidFill>
                          <a:srgbClr val="000000"/>
                        </a:solidFill>
                        <a:latin typeface="Arial"/>
                        <a:ea typeface="Arial"/>
                        <a:cs typeface="Arial"/>
                      </a:rPr>
                      <a:t>Cushcraft LFA-2M14EL</a:t>
                    </a:r>
                  </a:p>
                </c:rich>
              </c:tx>
              <c:numFmt formatCode="General" sourceLinked="1"/>
              <c:dLblPos val="r"/>
              <c:showLegendKey val="0"/>
              <c:showVal val="0"/>
              <c:showBubbleSize val="0"/>
              <c:showCatName val="1"/>
              <c:showSerName val="0"/>
              <c:showPercent val="0"/>
            </c:dLbl>
            <c:dLbl>
              <c:idx val="277"/>
              <c:tx>
                <c:rich>
                  <a:bodyPr vert="horz" rot="0" anchor="ctr"/>
                  <a:lstStyle/>
                  <a:p>
                    <a:pPr algn="ctr">
                      <a:defRPr/>
                    </a:pPr>
                    <a:r>
                      <a:rPr lang="en-US" cap="none" sz="700" b="0" i="0" u="none" baseline="0">
                        <a:solidFill>
                          <a:srgbClr val="000000"/>
                        </a:solidFill>
                        <a:latin typeface="Arial"/>
                        <a:ea typeface="Arial"/>
                        <a:cs typeface="Arial"/>
                      </a:rPr>
                      <a:t>+G0KSC 14 LFA</a:t>
                    </a:r>
                  </a:p>
                </c:rich>
              </c:tx>
              <c:numFmt formatCode="General" sourceLinked="1"/>
              <c:dLblPos val="l"/>
              <c:showLegendKey val="0"/>
              <c:showVal val="0"/>
              <c:showBubbleSize val="0"/>
              <c:showCatName val="1"/>
              <c:showSerName val="0"/>
              <c:showPercent val="0"/>
            </c:dLbl>
            <c:dLbl>
              <c:idx val="278"/>
              <c:tx>
                <c:rich>
                  <a:bodyPr vert="horz" rot="0" anchor="ctr"/>
                  <a:lstStyle/>
                  <a:p>
                    <a:pPr algn="ctr">
                      <a:defRPr/>
                    </a:pPr>
                    <a:r>
                      <a:rPr lang="en-US" cap="none" sz="700" b="0" i="0" u="none" baseline="0">
                        <a:solidFill>
                          <a:srgbClr val="000000"/>
                        </a:solidFill>
                        <a:latin typeface="Arial"/>
                        <a:ea typeface="Arial"/>
                        <a:cs typeface="Arial"/>
                      </a:rPr>
                      <a:t>+*G0KSC 14 LFA</a:t>
                    </a:r>
                  </a:p>
                </c:rich>
              </c:tx>
              <c:numFmt formatCode="General" sourceLinked="1"/>
              <c:dLblPos val="r"/>
              <c:showLegendKey val="0"/>
              <c:showVal val="0"/>
              <c:showBubbleSize val="0"/>
              <c:showCatName val="1"/>
              <c:showSerName val="0"/>
              <c:showPercent val="0"/>
            </c:dLbl>
            <c:dLbl>
              <c:idx val="279"/>
              <c:tx>
                <c:rich>
                  <a:bodyPr vert="horz" rot="0" anchor="ctr"/>
                  <a:lstStyle/>
                  <a:p>
                    <a:pPr algn="ctr">
                      <a:defRPr/>
                    </a:pPr>
                    <a:r>
                      <a:rPr lang="en-US" cap="none" sz="700" b="0" i="0" u="none" baseline="0">
                        <a:solidFill>
                          <a:srgbClr val="000000"/>
                        </a:solidFill>
                        <a:latin typeface="Arial"/>
                        <a:ea typeface="Arial"/>
                        <a:cs typeface="Arial"/>
                      </a:rPr>
                      <a:t>+KF2YN Boxkite 16</a:t>
                    </a:r>
                  </a:p>
                </c:rich>
              </c:tx>
              <c:numFmt formatCode="General" sourceLinked="1"/>
              <c:dLblPos val="l"/>
              <c:showLegendKey val="0"/>
              <c:showVal val="0"/>
              <c:showBubbleSize val="0"/>
              <c:showCatName val="1"/>
              <c:showSerName val="0"/>
              <c:showPercent val="0"/>
            </c:dLbl>
            <c:dLbl>
              <c:idx val="280"/>
              <c:tx>
                <c:rich>
                  <a:bodyPr vert="horz" rot="0" anchor="ctr"/>
                  <a:lstStyle/>
                  <a:p>
                    <a:pPr algn="ctr">
                      <a:defRPr/>
                    </a:pPr>
                    <a:r>
                      <a:rPr lang="en-US" cap="none" sz="700" b="0" i="0" u="none" baseline="0">
                        <a:solidFill>
                          <a:srgbClr val="000000"/>
                        </a:solidFill>
                        <a:latin typeface="Arial"/>
                        <a:ea typeface="Arial"/>
                        <a:cs typeface="Arial"/>
                      </a:rPr>
                      <a:t>*InnoV/G0KSC 14 LFA3 2020</a:t>
                    </a:r>
                  </a:p>
                </c:rich>
              </c:tx>
              <c:numFmt formatCode="General" sourceLinked="1"/>
              <c:dLblPos val="r"/>
              <c:showLegendKey val="0"/>
              <c:showVal val="0"/>
              <c:showBubbleSize val="0"/>
              <c:showCatName val="1"/>
              <c:showSerName val="0"/>
              <c:showPercent val="0"/>
            </c:dLbl>
            <c:dLbl>
              <c:idx val="281"/>
              <c:tx>
                <c:rich>
                  <a:bodyPr vert="horz" rot="0" anchor="ctr"/>
                  <a:lstStyle/>
                  <a:p>
                    <a:pPr algn="ctr">
                      <a:defRPr/>
                    </a:pPr>
                    <a:r>
                      <a:rPr lang="en-US" cap="none" sz="700" b="0" i="0" u="none" baseline="0">
                        <a:solidFill>
                          <a:srgbClr val="000000"/>
                        </a:solidFill>
                        <a:latin typeface="Arial"/>
                        <a:ea typeface="Arial"/>
                        <a:cs typeface="Arial"/>
                      </a:rPr>
                      <a:t>InnoV 14 LFA</a:t>
                    </a:r>
                  </a:p>
                </c:rich>
              </c:tx>
              <c:numFmt formatCode="General" sourceLinked="1"/>
              <c:dLblPos val="l"/>
              <c:showLegendKey val="0"/>
              <c:showVal val="0"/>
              <c:showBubbleSize val="0"/>
              <c:showCatName val="1"/>
              <c:showSerName val="0"/>
              <c:showPercent val="0"/>
            </c:dLbl>
            <c:dLbl>
              <c:idx val="282"/>
              <c:tx>
                <c:rich>
                  <a:bodyPr vert="horz" rot="0" anchor="ctr"/>
                  <a:lstStyle/>
                  <a:p>
                    <a:pPr algn="ctr">
                      <a:defRPr/>
                    </a:pPr>
                    <a:r>
                      <a:rPr lang="en-US" cap="none" sz="700" b="0" i="0" u="none" baseline="0">
                        <a:solidFill>
                          <a:srgbClr val="000000"/>
                        </a:solidFill>
                        <a:latin typeface="Arial"/>
                        <a:ea typeface="Arial"/>
                        <a:cs typeface="Arial"/>
                      </a:rPr>
                      <a:t>*InnoV 14 LFA</a:t>
                    </a:r>
                  </a:p>
                </c:rich>
              </c:tx>
              <c:numFmt formatCode="General" sourceLinked="1"/>
              <c:dLblPos val="r"/>
              <c:showLegendKey val="0"/>
              <c:showVal val="0"/>
              <c:showBubbleSize val="0"/>
              <c:showCatName val="1"/>
              <c:showSerName val="0"/>
              <c:showPercent val="0"/>
            </c:dLbl>
            <c:dLbl>
              <c:idx val="283"/>
              <c:tx>
                <c:rich>
                  <a:bodyPr vert="horz" rot="0" anchor="ctr"/>
                  <a:lstStyle/>
                  <a:p>
                    <a:pPr algn="ctr">
                      <a:defRPr/>
                    </a:pPr>
                    <a:r>
                      <a:rPr lang="en-US" cap="none" sz="700" b="0" i="0" u="none" baseline="0">
                        <a:solidFill>
                          <a:srgbClr val="000000"/>
                        </a:solidFill>
                        <a:latin typeface="Arial"/>
                        <a:ea typeface="Arial"/>
                        <a:cs typeface="Arial"/>
                      </a:rPr>
                      <a:t>+InnoV 14 OWL G/T v2</a:t>
                    </a:r>
                  </a:p>
                </c:rich>
              </c:tx>
              <c:numFmt formatCode="General" sourceLinked="1"/>
              <c:dLblPos val="l"/>
              <c:showLegendKey val="0"/>
              <c:showVal val="0"/>
              <c:showBubbleSize val="0"/>
              <c:showCatName val="1"/>
              <c:showSerName val="0"/>
              <c:showPercent val="0"/>
            </c:dLbl>
            <c:dLbl>
              <c:idx val="284"/>
              <c:tx>
                <c:rich>
                  <a:bodyPr vert="horz" rot="0" anchor="ctr"/>
                  <a:lstStyle/>
                  <a:p>
                    <a:pPr algn="ctr">
                      <a:defRPr/>
                    </a:pPr>
                    <a:r>
                      <a:rPr lang="en-US" cap="none" sz="700" b="0" i="0" u="none" baseline="0">
                        <a:solidFill>
                          <a:srgbClr val="000000"/>
                        </a:solidFill>
                        <a:latin typeface="Arial"/>
                        <a:ea typeface="Arial"/>
                        <a:cs typeface="Arial"/>
                      </a:rPr>
                      <a:t>+*InnoV 14 OWL G/T v2</a:t>
                    </a:r>
                  </a:p>
                </c:rich>
              </c:tx>
              <c:numFmt formatCode="General" sourceLinked="1"/>
              <c:dLblPos val="r"/>
              <c:showLegendKey val="0"/>
              <c:showVal val="0"/>
              <c:showBubbleSize val="0"/>
              <c:showCatName val="1"/>
              <c:showSerName val="0"/>
              <c:showPercent val="0"/>
            </c:dLbl>
            <c:dLbl>
              <c:idx val="285"/>
              <c:tx>
                <c:rich>
                  <a:bodyPr vert="horz" rot="0" anchor="ctr"/>
                  <a:lstStyle/>
                  <a:p>
                    <a:pPr algn="ctr">
                      <a:defRPr/>
                    </a:pPr>
                    <a:r>
                      <a:rPr lang="en-US" cap="none" sz="700" b="0" i="0" u="none" baseline="0">
                        <a:solidFill>
                          <a:srgbClr val="000000"/>
                        </a:solidFill>
                        <a:latin typeface="Arial"/>
                        <a:ea typeface="Arial"/>
                        <a:cs typeface="Arial"/>
                      </a:rPr>
                      <a:t>+*InnoV 14 OWL G/T v2</a:t>
                    </a:r>
                  </a:p>
                </c:rich>
              </c:tx>
              <c:numFmt formatCode="General" sourceLinked="1"/>
              <c:dLblPos val="l"/>
              <c:showLegendKey val="0"/>
              <c:showVal val="0"/>
              <c:showBubbleSize val="0"/>
              <c:showCatName val="1"/>
              <c:showSerName val="0"/>
              <c:showPercent val="0"/>
            </c:dLbl>
            <c:dLbl>
              <c:idx val="286"/>
              <c:tx>
                <c:rich>
                  <a:bodyPr vert="horz" rot="0" anchor="ctr"/>
                  <a:lstStyle/>
                  <a:p>
                    <a:pPr algn="ctr">
                      <a:defRPr/>
                    </a:pPr>
                    <a:r>
                      <a:rPr lang="en-US" cap="none" sz="700" b="0" i="0" u="none" baseline="0">
                        <a:solidFill>
                          <a:srgbClr val="000000"/>
                        </a:solidFill>
                        <a:latin typeface="Arial"/>
                        <a:ea typeface="Arial"/>
                        <a:cs typeface="Arial"/>
                      </a:rPr>
                      <a:t>+*Dual PA144-14-9</a:t>
                    </a:r>
                  </a:p>
                </c:rich>
              </c:tx>
              <c:numFmt formatCode="General" sourceLinked="1"/>
              <c:showLegendKey val="0"/>
              <c:showVal val="0"/>
              <c:showBubbleSize val="0"/>
              <c:showCatName val="1"/>
              <c:showSerName val="0"/>
              <c:showPercent val="0"/>
            </c:dLbl>
            <c:dLbl>
              <c:idx val="287"/>
              <c:tx>
                <c:rich>
                  <a:bodyPr vert="horz" rot="0" anchor="ctr"/>
                  <a:lstStyle/>
                  <a:p>
                    <a:pPr algn="ctr">
                      <a:defRPr/>
                    </a:pPr>
                    <a:r>
                      <a:rPr lang="en-US" cap="none" sz="700" b="0" i="0" u="none" baseline="0">
                        <a:solidFill>
                          <a:srgbClr val="000000"/>
                        </a:solidFill>
                        <a:latin typeface="Arial"/>
                        <a:ea typeface="Arial"/>
                        <a:cs typeface="Arial"/>
                      </a:rPr>
                      <a:t>+Dual PA144-14-9</a:t>
                    </a:r>
                  </a:p>
                </c:rich>
              </c:tx>
              <c:numFmt formatCode="General" sourceLinked="1"/>
              <c:dLblPos val="l"/>
              <c:showLegendKey val="0"/>
              <c:showVal val="0"/>
              <c:showBubbleSize val="0"/>
              <c:showCatName val="1"/>
              <c:showSerName val="0"/>
              <c:showPercent val="0"/>
            </c:dLbl>
            <c:dLbl>
              <c:idx val="288"/>
              <c:tx>
                <c:rich>
                  <a:bodyPr vert="horz" rot="0" anchor="ctr"/>
                  <a:lstStyle/>
                  <a:p>
                    <a:pPr algn="ctr">
                      <a:defRPr/>
                    </a:pPr>
                    <a:r>
                      <a:rPr lang="en-US" cap="none" sz="700" b="0" i="0" u="none" baseline="0">
                        <a:solidFill>
                          <a:srgbClr val="000000"/>
                        </a:solidFill>
                        <a:latin typeface="Arial"/>
                        <a:ea typeface="Arial"/>
                        <a:cs typeface="Arial"/>
                      </a:rPr>
                      <a:t>YU7EF 14</a:t>
                    </a:r>
                  </a:p>
                </c:rich>
              </c:tx>
              <c:numFmt formatCode="General" sourceLinked="1"/>
              <c:showLegendKey val="0"/>
              <c:showVal val="0"/>
              <c:showBubbleSize val="0"/>
              <c:showCatName val="1"/>
              <c:showSerName val="0"/>
              <c:showPercent val="0"/>
            </c:dLbl>
            <c:dLbl>
              <c:idx val="289"/>
              <c:tx>
                <c:rich>
                  <a:bodyPr vert="horz" rot="0" anchor="ctr"/>
                  <a:lstStyle/>
                  <a:p>
                    <a:pPr algn="ctr">
                      <a:defRPr/>
                    </a:pPr>
                    <a:r>
                      <a:rPr lang="en-US" cap="none" sz="700" b="0" i="0" u="none" baseline="0">
                        <a:solidFill>
                          <a:srgbClr val="000000"/>
                        </a:solidFill>
                        <a:latin typeface="Arial"/>
                        <a:ea typeface="Arial"/>
                        <a:cs typeface="Arial"/>
                      </a:rPr>
                      <a:t>YU7EF 14LT</a:t>
                    </a:r>
                  </a:p>
                </c:rich>
              </c:tx>
              <c:numFmt formatCode="General" sourceLinked="1"/>
              <c:dLblPos val="l"/>
              <c:showLegendKey val="0"/>
              <c:showVal val="0"/>
              <c:showBubbleSize val="0"/>
              <c:showCatName val="1"/>
              <c:showSerName val="0"/>
              <c:showPercent val="0"/>
            </c:dLbl>
            <c:dLbl>
              <c:idx val="290"/>
              <c:tx>
                <c:rich>
                  <a:bodyPr vert="horz" rot="0" anchor="ctr"/>
                  <a:lstStyle/>
                  <a:p>
                    <a:pPr algn="ctr">
                      <a:defRPr/>
                    </a:pPr>
                    <a:r>
                      <a:rPr lang="en-US" cap="none" sz="700" b="0" i="0" u="none" baseline="0">
                        <a:solidFill>
                          <a:srgbClr val="000000"/>
                        </a:solidFill>
                        <a:latin typeface="Arial"/>
                        <a:ea typeface="Arial"/>
                        <a:cs typeface="Arial"/>
                      </a:rPr>
                      <a:t>K1FO 17</a:t>
                    </a:r>
                  </a:p>
                </c:rich>
              </c:tx>
              <c:numFmt formatCode="General" sourceLinked="1"/>
              <c:showLegendKey val="0"/>
              <c:showVal val="0"/>
              <c:showBubbleSize val="0"/>
              <c:showCatName val="1"/>
              <c:showSerName val="0"/>
              <c:showPercent val="0"/>
            </c:dLbl>
            <c:dLbl>
              <c:idx val="291"/>
              <c:tx>
                <c:rich>
                  <a:bodyPr vert="horz" rot="0" anchor="ctr"/>
                  <a:lstStyle/>
                  <a:p>
                    <a:pPr algn="ctr">
                      <a:defRPr/>
                    </a:pPr>
                    <a:r>
                      <a:rPr lang="en-US" cap="none" sz="700" b="0" i="0" u="none" baseline="0">
                        <a:solidFill>
                          <a:srgbClr val="000000"/>
                        </a:solidFill>
                        <a:latin typeface="Arial"/>
                        <a:ea typeface="Arial"/>
                        <a:cs typeface="Arial"/>
                      </a:rPr>
                      <a:t>DJ9BV 4.4</a:t>
                    </a:r>
                  </a:p>
                </c:rich>
              </c:tx>
              <c:numFmt formatCode="General" sourceLinked="1"/>
              <c:dLblPos val="l"/>
              <c:showLegendKey val="0"/>
              <c:showVal val="0"/>
              <c:showBubbleSize val="0"/>
              <c:showCatName val="1"/>
              <c:showSerName val="0"/>
              <c:showPercent val="0"/>
            </c:dLbl>
            <c:dLbl>
              <c:idx val="292"/>
              <c:tx>
                <c:rich>
                  <a:bodyPr vert="horz" rot="0" anchor="ctr"/>
                  <a:lstStyle/>
                  <a:p>
                    <a:pPr algn="ctr">
                      <a:defRPr/>
                    </a:pPr>
                    <a:r>
                      <a:rPr lang="en-US" cap="none" sz="700" b="0" i="0" u="none" baseline="0">
                        <a:solidFill>
                          <a:srgbClr val="000000"/>
                        </a:solidFill>
                        <a:latin typeface="Arial"/>
                        <a:ea typeface="Arial"/>
                        <a:cs typeface="Arial"/>
                      </a:rPr>
                      <a:t>SHARK 20</a:t>
                    </a:r>
                  </a:p>
                </c:rich>
              </c:tx>
              <c:numFmt formatCode="General" sourceLinked="1"/>
              <c:showLegendKey val="0"/>
              <c:showVal val="0"/>
              <c:showBubbleSize val="0"/>
              <c:showCatName val="1"/>
              <c:showSerName val="0"/>
              <c:showPercent val="0"/>
            </c:dLbl>
            <c:dLbl>
              <c:idx val="293"/>
              <c:tx>
                <c:rich>
                  <a:bodyPr vert="horz" rot="0" anchor="ctr"/>
                  <a:lstStyle/>
                  <a:p>
                    <a:pPr algn="ctr">
                      <a:defRPr/>
                    </a:pPr>
                    <a:r>
                      <a:rPr lang="en-US" cap="none" sz="700" b="0" i="0" u="none" baseline="0">
                        <a:solidFill>
                          <a:srgbClr val="000000"/>
                        </a:solidFill>
                        <a:latin typeface="Arial"/>
                        <a:ea typeface="Arial"/>
                        <a:cs typeface="Arial"/>
                      </a:rPr>
                      <a:t>I0JXX 16JXX2</a:t>
                    </a:r>
                  </a:p>
                </c:rich>
              </c:tx>
              <c:numFmt formatCode="General" sourceLinked="1"/>
              <c:dLblPos val="l"/>
              <c:showLegendKey val="0"/>
              <c:showVal val="0"/>
              <c:showBubbleSize val="0"/>
              <c:showCatName val="1"/>
              <c:showSerName val="0"/>
              <c:showPercent val="0"/>
            </c:dLbl>
            <c:dLbl>
              <c:idx val="294"/>
              <c:tx>
                <c:rich>
                  <a:bodyPr vert="horz" rot="0" anchor="ctr"/>
                  <a:lstStyle/>
                  <a:p>
                    <a:pPr algn="ctr">
                      <a:defRPr/>
                    </a:pPr>
                    <a:r>
                      <a:rPr lang="en-US" cap="none" sz="700" b="0" i="0" u="none" baseline="0">
                        <a:solidFill>
                          <a:srgbClr val="000000"/>
                        </a:solidFill>
                        <a:latin typeface="Arial"/>
                        <a:ea typeface="Arial"/>
                        <a:cs typeface="Arial"/>
                      </a:rPr>
                      <a:t>*CC17B2</a:t>
                    </a:r>
                  </a:p>
                </c:rich>
              </c:tx>
              <c:numFmt formatCode="General" sourceLinked="1"/>
              <c:showLegendKey val="0"/>
              <c:showVal val="0"/>
              <c:showBubbleSize val="0"/>
              <c:showCatName val="1"/>
              <c:showSerName val="0"/>
              <c:showPercent val="0"/>
            </c:dLbl>
            <c:dLbl>
              <c:idx val="295"/>
              <c:tx>
                <c:rich>
                  <a:bodyPr vert="horz" rot="0" anchor="ctr"/>
                  <a:lstStyle/>
                  <a:p>
                    <a:pPr algn="ctr">
                      <a:defRPr/>
                    </a:pPr>
                    <a:r>
                      <a:rPr lang="en-US" cap="none" sz="700" b="0" i="0" u="none" baseline="0">
                        <a:solidFill>
                          <a:srgbClr val="000000"/>
                        </a:solidFill>
                        <a:latin typeface="Arial"/>
                        <a:ea typeface="Arial"/>
                        <a:cs typeface="Arial"/>
                      </a:rPr>
                      <a:t>CC17B2</a:t>
                    </a:r>
                  </a:p>
                </c:rich>
              </c:tx>
              <c:numFmt formatCode="General" sourceLinked="1"/>
              <c:dLblPos val="l"/>
              <c:showLegendKey val="0"/>
              <c:showVal val="0"/>
              <c:showBubbleSize val="0"/>
              <c:showCatName val="1"/>
              <c:showSerName val="0"/>
              <c:showPercent val="0"/>
            </c:dLbl>
            <c:dLbl>
              <c:idx val="296"/>
              <c:tx>
                <c:rich>
                  <a:bodyPr vert="horz" rot="0" anchor="ctr"/>
                  <a:lstStyle/>
                  <a:p>
                    <a:pPr algn="ctr">
                      <a:defRPr/>
                    </a:pPr>
                    <a:r>
                      <a:rPr lang="en-US" cap="none" sz="700" b="0" i="0" u="none" baseline="0">
                        <a:solidFill>
                          <a:srgbClr val="000000"/>
                        </a:solidFill>
                        <a:latin typeface="Arial"/>
                        <a:ea typeface="Arial"/>
                        <a:cs typeface="Arial"/>
                      </a:rPr>
                      <a:t>RA3AQ-14</a:t>
                    </a:r>
                  </a:p>
                </c:rich>
              </c:tx>
              <c:numFmt formatCode="General" sourceLinked="1"/>
              <c:showLegendKey val="0"/>
              <c:showVal val="0"/>
              <c:showBubbleSize val="0"/>
              <c:showCatName val="1"/>
              <c:showSerName val="0"/>
              <c:showPercent val="0"/>
            </c:dLbl>
            <c:dLbl>
              <c:idx val="297"/>
              <c:tx>
                <c:rich>
                  <a:bodyPr vert="horz" rot="0" anchor="ctr"/>
                  <a:lstStyle/>
                  <a:p>
                    <a:pPr algn="ctr">
                      <a:defRPr/>
                    </a:pPr>
                    <a:r>
                      <a:rPr lang="en-US" cap="none" sz="700" b="0" i="0" u="none" baseline="0">
                        <a:solidFill>
                          <a:srgbClr val="000000"/>
                        </a:solidFill>
                        <a:latin typeface="Arial"/>
                        <a:ea typeface="Arial"/>
                        <a:cs typeface="Arial"/>
                      </a:rPr>
                      <a:t>G4CQM 16</a:t>
                    </a:r>
                  </a:p>
                </c:rich>
              </c:tx>
              <c:numFmt formatCode="General" sourceLinked="1"/>
              <c:dLblPos val="l"/>
              <c:showLegendKey val="0"/>
              <c:showVal val="0"/>
              <c:showBubbleSize val="0"/>
              <c:showCatName val="1"/>
              <c:showSerName val="0"/>
              <c:showPercent val="0"/>
            </c:dLbl>
            <c:dLbl>
              <c:idx val="298"/>
              <c:tx>
                <c:rich>
                  <a:bodyPr vert="horz" rot="0" anchor="ctr"/>
                  <a:lstStyle/>
                  <a:p>
                    <a:pPr algn="ctr">
                      <a:defRPr/>
                    </a:pPr>
                    <a:r>
                      <a:rPr lang="en-US" cap="none" sz="700" b="0" i="0" u="none" baseline="0">
                        <a:solidFill>
                          <a:srgbClr val="000000"/>
                        </a:solidFill>
                        <a:latin typeface="Arial"/>
                        <a:ea typeface="Arial"/>
                        <a:cs typeface="Arial"/>
                      </a:rPr>
                      <a:t>YU7EF 15M</a:t>
                    </a:r>
                  </a:p>
                </c:rich>
              </c:tx>
              <c:numFmt formatCode="General" sourceLinked="1"/>
              <c:showLegendKey val="0"/>
              <c:showVal val="0"/>
              <c:showBubbleSize val="0"/>
              <c:showCatName val="1"/>
              <c:showSerName val="0"/>
              <c:showPercent val="0"/>
            </c:dLbl>
            <c:dLbl>
              <c:idx val="299"/>
              <c:tx>
                <c:rich>
                  <a:bodyPr vert="horz" rot="0" anchor="ctr"/>
                  <a:lstStyle/>
                  <a:p>
                    <a:pPr algn="ctr">
                      <a:defRPr/>
                    </a:pPr>
                    <a:r>
                      <a:rPr lang="en-US" cap="none" sz="700" b="0" i="0" u="none" baseline="0">
                        <a:solidFill>
                          <a:srgbClr val="000000"/>
                        </a:solidFill>
                        <a:latin typeface="Arial"/>
                        <a:ea typeface="Arial"/>
                        <a:cs typeface="Arial"/>
                      </a:rPr>
                      <a:t>+InnoV 14 OWL G/T-2</a:t>
                    </a:r>
                  </a:p>
                </c:rich>
              </c:tx>
              <c:numFmt formatCode="General" sourceLinked="1"/>
              <c:dLblPos val="l"/>
              <c:showLegendKey val="0"/>
              <c:showVal val="0"/>
              <c:showBubbleSize val="0"/>
              <c:showCatName val="1"/>
              <c:showSerName val="0"/>
              <c:showPercent val="0"/>
            </c:dLbl>
            <c:dLbl>
              <c:idx val="300"/>
              <c:tx>
                <c:rich>
                  <a:bodyPr vert="horz" rot="0" anchor="ctr"/>
                  <a:lstStyle/>
                  <a:p>
                    <a:pPr algn="ctr">
                      <a:defRPr/>
                    </a:pPr>
                    <a:r>
                      <a:rPr lang="en-US" cap="none" sz="700" b="0" i="0" u="none" baseline="0">
                        <a:solidFill>
                          <a:srgbClr val="000000"/>
                        </a:solidFill>
                        <a:latin typeface="Arial"/>
                        <a:ea typeface="Arial"/>
                        <a:cs typeface="Arial"/>
                      </a:rPr>
                      <a:t>+*InnoV 14 OWL G/T-2</a:t>
                    </a:r>
                  </a:p>
                </c:rich>
              </c:tx>
              <c:numFmt formatCode="General" sourceLinked="1"/>
              <c:showLegendKey val="0"/>
              <c:showVal val="0"/>
              <c:showBubbleSize val="0"/>
              <c:showCatName val="1"/>
              <c:showSerName val="0"/>
              <c:showPercent val="0"/>
            </c:dLbl>
            <c:dLbl>
              <c:idx val="301"/>
              <c:tx>
                <c:rich>
                  <a:bodyPr vert="horz" rot="0" anchor="ctr"/>
                  <a:lstStyle/>
                  <a:p>
                    <a:pPr algn="ctr">
                      <a:defRPr/>
                    </a:pPr>
                    <a:r>
                      <a:rPr lang="en-US" cap="none" sz="700" b="0" i="0" u="none" baseline="0">
                        <a:solidFill>
                          <a:srgbClr val="000000"/>
                        </a:solidFill>
                        <a:latin typeface="Arial"/>
                        <a:ea typeface="Arial"/>
                        <a:cs typeface="Arial"/>
                      </a:rPr>
                      <a:t>DK7ZB 14</a:t>
                    </a:r>
                  </a:p>
                </c:rich>
              </c:tx>
              <c:numFmt formatCode="General" sourceLinked="1"/>
              <c:dLblPos val="l"/>
              <c:showLegendKey val="0"/>
              <c:showVal val="0"/>
              <c:showBubbleSize val="0"/>
              <c:showCatName val="1"/>
              <c:showSerName val="0"/>
              <c:showPercent val="0"/>
            </c:dLbl>
            <c:dLbl>
              <c:idx val="302"/>
              <c:tx>
                <c:rich>
                  <a:bodyPr vert="horz" rot="0" anchor="ctr"/>
                  <a:lstStyle/>
                  <a:p>
                    <a:pPr algn="ctr">
                      <a:defRPr/>
                    </a:pPr>
                    <a:r>
                      <a:rPr lang="en-US" cap="none" sz="700" b="0" i="0" u="none" baseline="0">
                        <a:solidFill>
                          <a:srgbClr val="000000"/>
                        </a:solidFill>
                        <a:latin typeface="Arial"/>
                        <a:ea typeface="Arial"/>
                        <a:cs typeface="Arial"/>
                      </a:rPr>
                      <a:t>+DG7YBN GTV 2-16w</a:t>
                    </a:r>
                  </a:p>
                </c:rich>
              </c:tx>
              <c:numFmt formatCode="General" sourceLinked="1"/>
              <c:dLblPos val="r"/>
              <c:showLegendKey val="0"/>
              <c:showVal val="0"/>
              <c:showBubbleSize val="0"/>
              <c:showCatName val="1"/>
              <c:showSerName val="0"/>
              <c:showPercent val="0"/>
            </c:dLbl>
            <c:dLbl>
              <c:idx val="303"/>
              <c:tx>
                <c:rich>
                  <a:bodyPr vert="horz" rot="0" anchor="ctr"/>
                  <a:lstStyle/>
                  <a:p>
                    <a:pPr algn="ctr">
                      <a:defRPr/>
                    </a:pPr>
                    <a:r>
                      <a:rPr lang="en-US" cap="none" sz="700" b="0" i="0" u="none" baseline="0">
                        <a:solidFill>
                          <a:srgbClr val="000000"/>
                        </a:solidFill>
                        <a:latin typeface="Arial"/>
                        <a:ea typeface="Arial"/>
                        <a:cs typeface="Arial"/>
                      </a:rPr>
                      <a:t>*DG7YBN GTV 2-16w</a:t>
                    </a:r>
                  </a:p>
                </c:rich>
              </c:tx>
              <c:numFmt formatCode="General" sourceLinked="1"/>
              <c:dLblPos val="l"/>
              <c:showLegendKey val="0"/>
              <c:showVal val="0"/>
              <c:showBubbleSize val="0"/>
              <c:showCatName val="1"/>
              <c:showSerName val="0"/>
              <c:showPercent val="0"/>
            </c:dLbl>
            <c:dLbl>
              <c:idx val="304"/>
              <c:tx>
                <c:rich>
                  <a:bodyPr vert="horz" rot="0" anchor="ctr"/>
                  <a:lstStyle/>
                  <a:p>
                    <a:pPr algn="ctr">
                      <a:defRPr/>
                    </a:pPr>
                    <a:r>
                      <a:rPr lang="en-US" cap="none" sz="700" b="0" i="0" u="none" baseline="0">
                        <a:solidFill>
                          <a:srgbClr val="000000"/>
                        </a:solidFill>
                        <a:latin typeface="Arial"/>
                        <a:ea typeface="Arial"/>
                        <a:cs typeface="Arial"/>
                      </a:rPr>
                      <a:t>G0KSC 15 LFA</a:t>
                    </a:r>
                  </a:p>
                </c:rich>
              </c:tx>
              <c:numFmt formatCode="General" sourceLinked="1"/>
              <c:dLblPos val="r"/>
              <c:showLegendKey val="0"/>
              <c:showVal val="0"/>
              <c:showBubbleSize val="0"/>
              <c:showCatName val="1"/>
              <c:showSerName val="0"/>
              <c:showPercent val="0"/>
            </c:dLbl>
            <c:dLbl>
              <c:idx val="305"/>
              <c:tx>
                <c:rich>
                  <a:bodyPr vert="horz" rot="0" anchor="ctr"/>
                  <a:lstStyle/>
                  <a:p>
                    <a:pPr algn="ctr">
                      <a:defRPr/>
                    </a:pPr>
                    <a:r>
                      <a:rPr lang="en-US" cap="none" sz="700" b="0" i="0" u="none" baseline="0">
                        <a:solidFill>
                          <a:srgbClr val="000000"/>
                        </a:solidFill>
                        <a:latin typeface="Arial"/>
                        <a:ea typeface="Arial"/>
                        <a:cs typeface="Arial"/>
                      </a:rPr>
                      <a:t>*G0KSC 15 LFA</a:t>
                    </a:r>
                  </a:p>
                </c:rich>
              </c:tx>
              <c:numFmt formatCode="General" sourceLinked="1"/>
              <c:dLblPos val="l"/>
              <c:showLegendKey val="0"/>
              <c:showVal val="0"/>
              <c:showBubbleSize val="0"/>
              <c:showCatName val="1"/>
              <c:showSerName val="0"/>
              <c:showPercent val="0"/>
            </c:dLbl>
            <c:dLbl>
              <c:idx val="306"/>
              <c:tx>
                <c:rich>
                  <a:bodyPr vert="horz" rot="0" anchor="ctr"/>
                  <a:lstStyle/>
                  <a:p>
                    <a:pPr algn="ctr">
                      <a:defRPr/>
                    </a:pPr>
                    <a:r>
                      <a:rPr lang="en-US" cap="none" sz="700" b="0" i="0" u="none" baseline="0">
                        <a:solidFill>
                          <a:srgbClr val="000000"/>
                        </a:solidFill>
                        <a:latin typeface="Arial"/>
                        <a:ea typeface="Arial"/>
                        <a:cs typeface="Arial"/>
                      </a:rPr>
                      <a:t>InnoV 15 LFA</a:t>
                    </a:r>
                  </a:p>
                </c:rich>
              </c:tx>
              <c:numFmt formatCode="General" sourceLinked="1"/>
              <c:showLegendKey val="0"/>
              <c:showVal val="0"/>
              <c:showBubbleSize val="0"/>
              <c:showCatName val="1"/>
              <c:showSerName val="0"/>
              <c:showPercent val="0"/>
            </c:dLbl>
            <c:dLbl>
              <c:idx val="307"/>
              <c:tx>
                <c:rich>
                  <a:bodyPr vert="horz" rot="0" anchor="ctr"/>
                  <a:lstStyle/>
                  <a:p>
                    <a:pPr algn="ctr">
                      <a:defRPr/>
                    </a:pPr>
                    <a:r>
                      <a:rPr lang="en-US" cap="none" sz="700" b="0" i="0" u="none" baseline="0">
                        <a:solidFill>
                          <a:srgbClr val="000000"/>
                        </a:solidFill>
                        <a:latin typeface="Arial"/>
                        <a:ea typeface="Arial"/>
                        <a:cs typeface="Arial"/>
                      </a:rPr>
                      <a:t>*InnoV 15 LFA</a:t>
                    </a:r>
                  </a:p>
                </c:rich>
              </c:tx>
              <c:numFmt formatCode="General" sourceLinked="1"/>
              <c:dLblPos val="l"/>
              <c:showLegendKey val="0"/>
              <c:showVal val="0"/>
              <c:showBubbleSize val="0"/>
              <c:showCatName val="1"/>
              <c:showSerName val="0"/>
              <c:showPercent val="0"/>
            </c:dLbl>
            <c:dLbl>
              <c:idx val="308"/>
              <c:tx>
                <c:rich>
                  <a:bodyPr vert="horz" rot="0" anchor="ctr"/>
                  <a:lstStyle/>
                  <a:p>
                    <a:pPr algn="ctr">
                      <a:defRPr/>
                    </a:pPr>
                    <a:r>
                      <a:rPr lang="en-US" cap="none" sz="700" b="0" i="0" u="none" baseline="0">
                        <a:solidFill>
                          <a:srgbClr val="000000"/>
                        </a:solidFill>
                        <a:latin typeface="Arial"/>
                        <a:ea typeface="Arial"/>
                        <a:cs typeface="Arial"/>
                      </a:rPr>
                      <a:t>K1FO 18</a:t>
                    </a:r>
                  </a:p>
                </c:rich>
              </c:tx>
              <c:numFmt formatCode="General" sourceLinked="1"/>
              <c:showLegendKey val="0"/>
              <c:showVal val="0"/>
              <c:showBubbleSize val="0"/>
              <c:showCatName val="1"/>
              <c:showSerName val="0"/>
              <c:showPercent val="0"/>
            </c:dLbl>
            <c:dLbl>
              <c:idx val="309"/>
              <c:tx>
                <c:rich>
                  <a:bodyPr vert="horz" rot="0" anchor="ctr"/>
                  <a:lstStyle/>
                  <a:p>
                    <a:pPr algn="ctr">
                      <a:defRPr/>
                    </a:pPr>
                    <a:r>
                      <a:rPr lang="en-US" cap="none" sz="700" b="0" i="0" u="none" baseline="0">
                        <a:solidFill>
                          <a:srgbClr val="000000"/>
                        </a:solidFill>
                        <a:latin typeface="Arial"/>
                        <a:ea typeface="Arial"/>
                        <a:cs typeface="Arial"/>
                      </a:rPr>
                      <a:t>+InnoV 15 OWL G/T</a:t>
                    </a:r>
                  </a:p>
                </c:rich>
              </c:tx>
              <c:numFmt formatCode="General" sourceLinked="1"/>
              <c:dLblPos val="l"/>
              <c:showLegendKey val="0"/>
              <c:showVal val="0"/>
              <c:showBubbleSize val="0"/>
              <c:showCatName val="1"/>
              <c:showSerName val="0"/>
              <c:showPercent val="0"/>
            </c:dLbl>
            <c:dLbl>
              <c:idx val="310"/>
              <c:tx>
                <c:rich>
                  <a:bodyPr vert="horz" rot="0" anchor="ctr"/>
                  <a:lstStyle/>
                  <a:p>
                    <a:pPr algn="ctr">
                      <a:defRPr/>
                    </a:pPr>
                    <a:r>
                      <a:rPr lang="en-US" cap="none" sz="700" b="0" i="0" u="none" baseline="0">
                        <a:solidFill>
                          <a:srgbClr val="000000"/>
                        </a:solidFill>
                        <a:latin typeface="Arial"/>
                        <a:ea typeface="Arial"/>
                        <a:cs typeface="Arial"/>
                      </a:rPr>
                      <a:t>*+InnoV 15 OWL G/T</a:t>
                    </a:r>
                  </a:p>
                </c:rich>
              </c:tx>
              <c:numFmt formatCode="General" sourceLinked="1"/>
              <c:showLegendKey val="0"/>
              <c:showVal val="0"/>
              <c:showBubbleSize val="0"/>
              <c:showCatName val="1"/>
              <c:showSerName val="0"/>
              <c:showPercent val="0"/>
            </c:dLbl>
            <c:dLbl>
              <c:idx val="311"/>
              <c:tx>
                <c:rich>
                  <a:bodyPr vert="horz" rot="0" anchor="ctr"/>
                  <a:lstStyle/>
                  <a:p>
                    <a:pPr algn="ctr">
                      <a:defRPr/>
                    </a:pPr>
                    <a:r>
                      <a:rPr lang="en-US" cap="none" sz="700" b="0" i="0" u="none" baseline="0">
                        <a:solidFill>
                          <a:srgbClr val="000000"/>
                        </a:solidFill>
                        <a:latin typeface="Arial"/>
                        <a:ea typeface="Arial"/>
                        <a:cs typeface="Arial"/>
                      </a:rPr>
                      <a:t>*M2 28 XPOL H</a:t>
                    </a:r>
                  </a:p>
                </c:rich>
              </c:tx>
              <c:numFmt formatCode="General" sourceLinked="1"/>
              <c:dLblPos val="l"/>
              <c:showLegendKey val="0"/>
              <c:showVal val="0"/>
              <c:showBubbleSize val="0"/>
              <c:showCatName val="1"/>
              <c:showSerName val="0"/>
              <c:showPercent val="0"/>
            </c:dLbl>
            <c:dLbl>
              <c:idx val="312"/>
              <c:tx>
                <c:rich>
                  <a:bodyPr vert="horz" rot="0" anchor="ctr"/>
                  <a:lstStyle/>
                  <a:p>
                    <a:pPr algn="ctr">
                      <a:defRPr/>
                    </a:pPr>
                    <a:r>
                      <a:rPr lang="en-US" cap="none" sz="700" b="0" i="0" u="none" baseline="0">
                        <a:solidFill>
                          <a:srgbClr val="000000"/>
                        </a:solidFill>
                        <a:latin typeface="Arial"/>
                        <a:ea typeface="Arial"/>
                        <a:cs typeface="Arial"/>
                      </a:rPr>
                      <a:t>*M2 28 XPOL V</a:t>
                    </a:r>
                  </a:p>
                </c:rich>
              </c:tx>
              <c:numFmt formatCode="General" sourceLinked="1"/>
              <c:showLegendKey val="0"/>
              <c:showVal val="0"/>
              <c:showBubbleSize val="0"/>
              <c:showCatName val="1"/>
              <c:showSerName val="0"/>
              <c:showPercent val="0"/>
            </c:dLbl>
            <c:dLbl>
              <c:idx val="313"/>
              <c:tx>
                <c:rich>
                  <a:bodyPr vert="horz" rot="0" anchor="ctr"/>
                  <a:lstStyle/>
                  <a:p>
                    <a:pPr algn="ctr">
                      <a:defRPr/>
                    </a:pPr>
                    <a:r>
                      <a:rPr lang="en-US" cap="none" sz="700" b="0" i="0" u="none" baseline="0">
                        <a:solidFill>
                          <a:srgbClr val="000000"/>
                        </a:solidFill>
                        <a:latin typeface="Arial"/>
                        <a:ea typeface="Arial"/>
                        <a:cs typeface="Arial"/>
                      </a:rPr>
                      <a:t>#M2 28 XPOL H</a:t>
                    </a:r>
                  </a:p>
                </c:rich>
              </c:tx>
              <c:numFmt formatCode="General" sourceLinked="1"/>
              <c:dLblPos val="l"/>
              <c:showLegendKey val="0"/>
              <c:showVal val="0"/>
              <c:showBubbleSize val="0"/>
              <c:showCatName val="1"/>
              <c:showSerName val="0"/>
              <c:showPercent val="0"/>
            </c:dLbl>
            <c:dLbl>
              <c:idx val="314"/>
              <c:tx>
                <c:rich>
                  <a:bodyPr vert="horz" rot="0" anchor="ctr"/>
                  <a:lstStyle/>
                  <a:p>
                    <a:pPr algn="ctr">
                      <a:defRPr/>
                    </a:pPr>
                    <a:r>
                      <a:rPr lang="en-US" cap="none" sz="700" b="0" i="0" u="none" baseline="0">
                        <a:solidFill>
                          <a:srgbClr val="000000"/>
                        </a:solidFill>
                        <a:latin typeface="Arial"/>
                        <a:ea typeface="Arial"/>
                        <a:cs typeface="Arial"/>
                      </a:rPr>
                      <a:t>#M2 28 XPOL V</a:t>
                    </a:r>
                  </a:p>
                </c:rich>
              </c:tx>
              <c:numFmt formatCode="General" sourceLinked="1"/>
              <c:showLegendKey val="0"/>
              <c:showVal val="0"/>
              <c:showBubbleSize val="0"/>
              <c:showCatName val="1"/>
              <c:showSerName val="0"/>
              <c:showPercent val="0"/>
            </c:dLbl>
            <c:dLbl>
              <c:idx val="315"/>
              <c:tx>
                <c:rich>
                  <a:bodyPr vert="horz" rot="0" anchor="ctr"/>
                  <a:lstStyle/>
                  <a:p>
                    <a:pPr algn="ctr">
                      <a:defRPr/>
                    </a:pPr>
                    <a:r>
                      <a:rPr lang="en-US" cap="none" sz="700" b="0" i="0" u="none" baseline="0">
                        <a:solidFill>
                          <a:srgbClr val="000000"/>
                        </a:solidFill>
                        <a:latin typeface="Arial"/>
                        <a:ea typeface="Arial"/>
                        <a:cs typeface="Arial"/>
                      </a:rPr>
                      <a:t>DJ9BV 4.8</a:t>
                    </a:r>
                  </a:p>
                </c:rich>
              </c:tx>
              <c:numFmt formatCode="General" sourceLinked="1"/>
              <c:dLblPos val="l"/>
              <c:showLegendKey val="0"/>
              <c:showVal val="0"/>
              <c:showBubbleSize val="0"/>
              <c:showCatName val="1"/>
              <c:showSerName val="0"/>
              <c:showPercent val="0"/>
            </c:dLbl>
            <c:dLbl>
              <c:idx val="316"/>
              <c:tx>
                <c:rich>
                  <a:bodyPr vert="horz" rot="0" anchor="ctr"/>
                  <a:lstStyle/>
                  <a:p>
                    <a:pPr algn="ctr">
                      <a:defRPr/>
                    </a:pPr>
                    <a:r>
                      <a:rPr lang="en-US" cap="none" sz="700" b="0" i="0" u="none" baseline="0">
                        <a:solidFill>
                          <a:srgbClr val="000000"/>
                        </a:solidFill>
                        <a:latin typeface="Arial"/>
                        <a:ea typeface="Arial"/>
                        <a:cs typeface="Arial"/>
                      </a:rPr>
                      <a:t>*M2 5WL</a:t>
                    </a:r>
                  </a:p>
                </c:rich>
              </c:tx>
              <c:numFmt formatCode="General" sourceLinked="1"/>
              <c:showLegendKey val="0"/>
              <c:showVal val="0"/>
              <c:showBubbleSize val="0"/>
              <c:showCatName val="1"/>
              <c:showSerName val="0"/>
              <c:showPercent val="0"/>
            </c:dLbl>
            <c:dLbl>
              <c:idx val="317"/>
              <c:tx>
                <c:rich>
                  <a:bodyPr vert="horz" rot="0" anchor="ctr"/>
                  <a:lstStyle/>
                  <a:p>
                    <a:pPr algn="ctr">
                      <a:defRPr/>
                    </a:pPr>
                    <a:r>
                      <a:rPr lang="en-US" cap="none" sz="700" b="0" i="0" u="none" baseline="0">
                        <a:solidFill>
                          <a:srgbClr val="000000"/>
                        </a:solidFill>
                        <a:latin typeface="Arial"/>
                        <a:ea typeface="Arial"/>
                        <a:cs typeface="Arial"/>
                      </a:rPr>
                      <a:t>M2 5WL</a:t>
                    </a:r>
                  </a:p>
                </c:rich>
              </c:tx>
              <c:numFmt formatCode="General" sourceLinked="1"/>
              <c:dLblPos val="l"/>
              <c:showLegendKey val="0"/>
              <c:showVal val="0"/>
              <c:showBubbleSize val="0"/>
              <c:showCatName val="1"/>
              <c:showSerName val="0"/>
              <c:showPercent val="0"/>
            </c:dLbl>
            <c:dLbl>
              <c:idx val="318"/>
              <c:tx>
                <c:rich>
                  <a:bodyPr vert="horz" rot="0" anchor="ctr"/>
                  <a:lstStyle/>
                  <a:p>
                    <a:pPr algn="ctr">
                      <a:defRPr/>
                    </a:pPr>
                    <a:r>
                      <a:rPr lang="en-US" cap="none" sz="700" b="0" i="0" u="none" baseline="0">
                        <a:solidFill>
                          <a:srgbClr val="000000"/>
                        </a:solidFill>
                        <a:latin typeface="Arial"/>
                        <a:ea typeface="Arial"/>
                        <a:cs typeface="Arial"/>
                      </a:rPr>
                      <a:t>YU7EF 15</a:t>
                    </a:r>
                  </a:p>
                </c:rich>
              </c:tx>
              <c:numFmt formatCode="General" sourceLinked="1"/>
              <c:showLegendKey val="0"/>
              <c:showVal val="0"/>
              <c:showBubbleSize val="0"/>
              <c:showCatName val="1"/>
              <c:showSerName val="0"/>
              <c:showPercent val="0"/>
            </c:dLbl>
            <c:dLbl>
              <c:idx val="319"/>
              <c:tx>
                <c:rich>
                  <a:bodyPr vert="horz" rot="0" anchor="ctr"/>
                  <a:lstStyle/>
                  <a:p>
                    <a:pPr algn="ctr">
                      <a:defRPr/>
                    </a:pPr>
                    <a:r>
                      <a:rPr lang="en-US" cap="none" sz="700" b="0" i="0" u="none" baseline="0">
                        <a:solidFill>
                          <a:srgbClr val="000000"/>
                        </a:solidFill>
                        <a:latin typeface="Arial"/>
                        <a:ea typeface="Arial"/>
                        <a:cs typeface="Arial"/>
                      </a:rPr>
                      <a:t>+RU1AA_2</a:t>
                    </a:r>
                  </a:p>
                </c:rich>
              </c:tx>
              <c:numFmt formatCode="General" sourceLinked="1"/>
              <c:dLblPos val="l"/>
              <c:showLegendKey val="0"/>
              <c:showVal val="0"/>
              <c:showBubbleSize val="0"/>
              <c:showCatName val="1"/>
              <c:showSerName val="0"/>
              <c:showPercent val="0"/>
            </c:dLbl>
            <c:dLbl>
              <c:idx val="320"/>
              <c:tx>
                <c:rich>
                  <a:bodyPr vert="horz" rot="0" anchor="ctr"/>
                  <a:lstStyle/>
                  <a:p>
                    <a:pPr algn="ctr">
                      <a:defRPr/>
                    </a:pPr>
                    <a:r>
                      <a:rPr lang="en-US" cap="none" sz="700" b="0" i="0" u="none" baseline="0">
                        <a:solidFill>
                          <a:srgbClr val="000000"/>
                        </a:solidFill>
                        <a:latin typeface="Arial"/>
                        <a:ea typeface="Arial"/>
                        <a:cs typeface="Arial"/>
                      </a:rPr>
                      <a:t>+RA3AQ 15</a:t>
                    </a:r>
                  </a:p>
                </c:rich>
              </c:tx>
              <c:numFmt formatCode="General" sourceLinked="1"/>
              <c:showLegendKey val="0"/>
              <c:showVal val="0"/>
              <c:showBubbleSize val="0"/>
              <c:showCatName val="1"/>
              <c:showSerName val="0"/>
              <c:showPercent val="0"/>
            </c:dLbl>
            <c:dLbl>
              <c:idx val="321"/>
              <c:tx>
                <c:rich>
                  <a:bodyPr vert="horz" rot="0" anchor="ctr"/>
                  <a:lstStyle/>
                  <a:p>
                    <a:pPr algn="ctr">
                      <a:defRPr/>
                    </a:pPr>
                    <a:r>
                      <a:rPr lang="en-US" cap="none" sz="700" b="0" i="0" u="none" baseline="0">
                        <a:solidFill>
                          <a:srgbClr val="000000"/>
                        </a:solidFill>
                        <a:latin typeface="Arial"/>
                        <a:ea typeface="Arial"/>
                        <a:cs typeface="Arial"/>
                      </a:rPr>
                      <a:t>*+SM5BSZ 14 XPOL H</a:t>
                    </a:r>
                  </a:p>
                </c:rich>
              </c:tx>
              <c:numFmt formatCode="General" sourceLinked="1"/>
              <c:dLblPos val="l"/>
              <c:showLegendKey val="0"/>
              <c:showVal val="0"/>
              <c:showBubbleSize val="0"/>
              <c:showCatName val="1"/>
              <c:showSerName val="0"/>
              <c:showPercent val="0"/>
            </c:dLbl>
            <c:dLbl>
              <c:idx val="322"/>
              <c:tx>
                <c:rich>
                  <a:bodyPr vert="horz" rot="0" anchor="ctr"/>
                  <a:lstStyle/>
                  <a:p>
                    <a:pPr algn="ctr">
                      <a:defRPr/>
                    </a:pPr>
                    <a:r>
                      <a:rPr lang="en-US" cap="none" sz="700" b="0" i="0" u="none" baseline="0">
                        <a:solidFill>
                          <a:srgbClr val="000000"/>
                        </a:solidFill>
                        <a:latin typeface="Arial"/>
                        <a:ea typeface="Arial"/>
                        <a:cs typeface="Arial"/>
                      </a:rPr>
                      <a:t>*+SM5BSZ 14 XPOL V</a:t>
                    </a:r>
                  </a:p>
                </c:rich>
              </c:tx>
              <c:numFmt formatCode="General" sourceLinked="1"/>
              <c:showLegendKey val="0"/>
              <c:showVal val="0"/>
              <c:showBubbleSize val="0"/>
              <c:showCatName val="1"/>
              <c:showSerName val="0"/>
              <c:showPercent val="0"/>
            </c:dLbl>
            <c:dLbl>
              <c:idx val="323"/>
              <c:tx>
                <c:rich>
                  <a:bodyPr vert="horz" rot="0" anchor="ctr"/>
                  <a:lstStyle/>
                  <a:p>
                    <a:pPr algn="ctr">
                      <a:defRPr/>
                    </a:pPr>
                    <a:r>
                      <a:rPr lang="en-US" cap="none" sz="700" b="0" i="0" u="none" baseline="0">
                        <a:solidFill>
                          <a:srgbClr val="000000"/>
                        </a:solidFill>
                        <a:latin typeface="Arial"/>
                        <a:ea typeface="Arial"/>
                        <a:cs typeface="Arial"/>
                      </a:rPr>
                      <a:t>+SM5BSZ 14</a:t>
                    </a:r>
                  </a:p>
                </c:rich>
              </c:tx>
              <c:numFmt formatCode="General" sourceLinked="1"/>
              <c:dLblPos val="l"/>
              <c:showLegendKey val="0"/>
              <c:showVal val="0"/>
              <c:showBubbleSize val="0"/>
              <c:showCatName val="1"/>
              <c:showSerName val="0"/>
              <c:showPercent val="0"/>
            </c:dLbl>
            <c:dLbl>
              <c:idx val="324"/>
              <c:tx>
                <c:rich>
                  <a:bodyPr vert="horz" rot="0" anchor="ctr"/>
                  <a:lstStyle/>
                  <a:p>
                    <a:pPr algn="ctr">
                      <a:defRPr/>
                    </a:pPr>
                    <a:r>
                      <a:rPr lang="en-US" cap="none" sz="700" b="0" i="0" u="none" baseline="0">
                        <a:solidFill>
                          <a:srgbClr val="000000"/>
                        </a:solidFill>
                        <a:latin typeface="Arial"/>
                        <a:ea typeface="Arial"/>
                        <a:cs typeface="Arial"/>
                      </a:rPr>
                      <a:t>+SM5BSZ 14 XPOL H</a:t>
                    </a:r>
                  </a:p>
                </c:rich>
              </c:tx>
              <c:numFmt formatCode="General" sourceLinked="1"/>
              <c:showLegendKey val="0"/>
              <c:showVal val="0"/>
              <c:showBubbleSize val="0"/>
              <c:showCatName val="1"/>
              <c:showSerName val="0"/>
              <c:showPercent val="0"/>
            </c:dLbl>
            <c:dLbl>
              <c:idx val="325"/>
              <c:tx>
                <c:rich>
                  <a:bodyPr vert="horz" rot="0" anchor="ctr"/>
                  <a:lstStyle/>
                  <a:p>
                    <a:pPr algn="ctr">
                      <a:defRPr/>
                    </a:pPr>
                    <a:r>
                      <a:rPr lang="en-US" cap="none" sz="700" b="0" i="0" u="none" baseline="0">
                        <a:solidFill>
                          <a:srgbClr val="000000"/>
                        </a:solidFill>
                        <a:latin typeface="Arial"/>
                        <a:ea typeface="Arial"/>
                        <a:cs typeface="Arial"/>
                      </a:rPr>
                      <a:t>+SM5BSZ 14 XPOL V</a:t>
                    </a:r>
                  </a:p>
                </c:rich>
              </c:tx>
              <c:numFmt formatCode="General" sourceLinked="1"/>
              <c:dLblPos val="l"/>
              <c:showLegendKey val="0"/>
              <c:showVal val="0"/>
              <c:showBubbleSize val="0"/>
              <c:showCatName val="1"/>
              <c:showSerName val="0"/>
              <c:showPercent val="0"/>
            </c:dLbl>
            <c:dLbl>
              <c:idx val="326"/>
              <c:tx>
                <c:rich>
                  <a:bodyPr vert="horz" rot="0" anchor="ctr"/>
                  <a:lstStyle/>
                  <a:p>
                    <a:pPr algn="ctr">
                      <a:defRPr/>
                    </a:pPr>
                    <a:r>
                      <a:rPr lang="en-US" cap="none" sz="700" b="0" i="0" u="none" baseline="0">
                        <a:solidFill>
                          <a:srgbClr val="000000"/>
                        </a:solidFill>
                        <a:latin typeface="Arial"/>
                        <a:ea typeface="Arial"/>
                        <a:cs typeface="Arial"/>
                      </a:rPr>
                      <a:t>K5GW 17</a:t>
                    </a:r>
                  </a:p>
                </c:rich>
              </c:tx>
              <c:numFmt formatCode="General" sourceLinked="1"/>
              <c:showLegendKey val="0"/>
              <c:showVal val="0"/>
              <c:showBubbleSize val="0"/>
              <c:showCatName val="1"/>
              <c:showSerName val="0"/>
              <c:showPercent val="0"/>
            </c:dLbl>
            <c:dLbl>
              <c:idx val="327"/>
              <c:tx>
                <c:rich>
                  <a:bodyPr vert="horz" rot="0" anchor="ctr"/>
                  <a:lstStyle/>
                  <a:p>
                    <a:pPr algn="ctr">
                      <a:defRPr/>
                    </a:pPr>
                    <a:r>
                      <a:rPr lang="en-US" cap="none" sz="700" b="0" i="0" u="none" baseline="0">
                        <a:solidFill>
                          <a:srgbClr val="000000"/>
                        </a:solidFill>
                        <a:latin typeface="Arial"/>
                        <a:ea typeface="Arial"/>
                        <a:cs typeface="Arial"/>
                      </a:rPr>
                      <a:t>SM2CEW 19</a:t>
                    </a:r>
                  </a:p>
                </c:rich>
              </c:tx>
              <c:numFmt formatCode="General" sourceLinked="1"/>
              <c:dLblPos val="l"/>
              <c:showLegendKey val="0"/>
              <c:showVal val="0"/>
              <c:showBubbleSize val="0"/>
              <c:showCatName val="1"/>
              <c:showSerName val="0"/>
              <c:showPercent val="0"/>
            </c:dLbl>
            <c:dLbl>
              <c:idx val="328"/>
              <c:tx>
                <c:rich>
                  <a:bodyPr vert="horz" rot="0" anchor="ctr"/>
                  <a:lstStyle/>
                  <a:p>
                    <a:pPr algn="ctr">
                      <a:defRPr/>
                    </a:pPr>
                    <a:r>
                      <a:rPr lang="en-US" cap="none" sz="700" b="0" i="0" u="none" baseline="0">
                        <a:solidFill>
                          <a:srgbClr val="000000"/>
                        </a:solidFill>
                        <a:latin typeface="Arial"/>
                        <a:ea typeface="Arial"/>
                        <a:cs typeface="Arial"/>
                      </a:rPr>
                      <a:t>#SM2CEW 19 XPOL H</a:t>
                    </a:r>
                  </a:p>
                </c:rich>
              </c:tx>
              <c:numFmt formatCode="General" sourceLinked="1"/>
              <c:showLegendKey val="0"/>
              <c:showVal val="0"/>
              <c:showBubbleSize val="0"/>
              <c:showCatName val="1"/>
              <c:showSerName val="0"/>
              <c:showPercent val="0"/>
            </c:dLbl>
            <c:dLbl>
              <c:idx val="329"/>
              <c:tx>
                <c:rich>
                  <a:bodyPr vert="horz" rot="0" anchor="ctr"/>
                  <a:lstStyle/>
                  <a:p>
                    <a:pPr algn="ctr">
                      <a:defRPr/>
                    </a:pPr>
                    <a:r>
                      <a:rPr lang="en-US" cap="none" sz="700" b="0" i="0" u="none" baseline="0">
                        <a:solidFill>
                          <a:srgbClr val="000000"/>
                        </a:solidFill>
                        <a:latin typeface="Arial"/>
                        <a:ea typeface="Arial"/>
                        <a:cs typeface="Arial"/>
                      </a:rPr>
                      <a:t>#SM2CEW 19 XPOL V</a:t>
                    </a:r>
                  </a:p>
                </c:rich>
              </c:tx>
              <c:numFmt formatCode="General" sourceLinked="1"/>
              <c:dLblPos val="l"/>
              <c:showLegendKey val="0"/>
              <c:showVal val="0"/>
              <c:showBubbleSize val="0"/>
              <c:showCatName val="1"/>
              <c:showSerName val="0"/>
              <c:showPercent val="0"/>
            </c:dLbl>
            <c:dLbl>
              <c:idx val="330"/>
              <c:tx>
                <c:rich>
                  <a:bodyPr vert="horz" rot="0" anchor="ctr"/>
                  <a:lstStyle/>
                  <a:p>
                    <a:pPr algn="ctr">
                      <a:defRPr/>
                    </a:pPr>
                    <a:r>
                      <a:rPr lang="en-US" cap="none" sz="700" b="0" i="0" u="none" baseline="0">
                        <a:solidFill>
                          <a:srgbClr val="000000"/>
                        </a:solidFill>
                        <a:latin typeface="Arial"/>
                        <a:ea typeface="Arial"/>
                        <a:cs typeface="Arial"/>
                      </a:rPr>
                      <a:t>+G0KSC 16 OWL XPOL H</a:t>
                    </a:r>
                  </a:p>
                </c:rich>
              </c:tx>
              <c:numFmt formatCode="General" sourceLinked="1"/>
              <c:showLegendKey val="0"/>
              <c:showVal val="0"/>
              <c:showBubbleSize val="0"/>
              <c:showCatName val="1"/>
              <c:showSerName val="0"/>
              <c:showPercent val="0"/>
            </c:dLbl>
            <c:dLbl>
              <c:idx val="331"/>
              <c:tx>
                <c:rich>
                  <a:bodyPr vert="horz" rot="0" anchor="ctr"/>
                  <a:lstStyle/>
                  <a:p>
                    <a:pPr algn="ctr">
                      <a:defRPr/>
                    </a:pPr>
                    <a:r>
                      <a:rPr lang="en-US" cap="none" sz="700" b="0" i="0" u="none" baseline="0">
                        <a:solidFill>
                          <a:srgbClr val="000000"/>
                        </a:solidFill>
                        <a:latin typeface="Arial"/>
                        <a:ea typeface="Arial"/>
                        <a:cs typeface="Arial"/>
                      </a:rPr>
                      <a:t>+G0KSC 16 OWL XPOL V</a:t>
                    </a:r>
                  </a:p>
                </c:rich>
              </c:tx>
              <c:numFmt formatCode="General" sourceLinked="1"/>
              <c:dLblPos val="l"/>
              <c:showLegendKey val="0"/>
              <c:showVal val="0"/>
              <c:showBubbleSize val="0"/>
              <c:showCatName val="1"/>
              <c:showSerName val="0"/>
              <c:showPercent val="0"/>
            </c:dLbl>
            <c:dLbl>
              <c:idx val="332"/>
              <c:tx>
                <c:rich>
                  <a:bodyPr vert="horz" rot="0" anchor="ctr"/>
                  <a:lstStyle/>
                  <a:p>
                    <a:pPr algn="ctr">
                      <a:defRPr/>
                    </a:pPr>
                    <a:r>
                      <a:rPr lang="en-US" cap="none" sz="700" b="0" i="0" u="none" baseline="0">
                        <a:solidFill>
                          <a:srgbClr val="000000"/>
                        </a:solidFill>
                        <a:latin typeface="Arial"/>
                        <a:ea typeface="Arial"/>
                        <a:cs typeface="Arial"/>
                      </a:rPr>
                      <a:t>*BVO-5WL</a:t>
                    </a:r>
                  </a:p>
                </c:rich>
              </c:tx>
              <c:numFmt formatCode="General" sourceLinked="1"/>
              <c:showLegendKey val="0"/>
              <c:showVal val="0"/>
              <c:showBubbleSize val="0"/>
              <c:showCatName val="1"/>
              <c:showSerName val="0"/>
              <c:showPercent val="0"/>
            </c:dLbl>
            <c:dLbl>
              <c:idx val="333"/>
              <c:tx>
                <c:rich>
                  <a:bodyPr vert="horz" rot="0" anchor="ctr"/>
                  <a:lstStyle/>
                  <a:p>
                    <a:pPr algn="ctr">
                      <a:defRPr/>
                    </a:pPr>
                    <a:r>
                      <a:rPr lang="en-US" cap="none" sz="700" b="0" i="0" u="none" baseline="0">
                        <a:solidFill>
                          <a:srgbClr val="000000"/>
                        </a:solidFill>
                        <a:latin typeface="Arial"/>
                        <a:ea typeface="Arial"/>
                        <a:cs typeface="Arial"/>
                      </a:rPr>
                      <a:t>BVO-5WL</a:t>
                    </a:r>
                  </a:p>
                </c:rich>
              </c:tx>
              <c:numFmt formatCode="General" sourceLinked="1"/>
              <c:dLblPos val="l"/>
              <c:showLegendKey val="0"/>
              <c:showVal val="0"/>
              <c:showBubbleSize val="0"/>
              <c:showCatName val="1"/>
              <c:showSerName val="0"/>
              <c:showPercent val="0"/>
            </c:dLbl>
            <c:dLbl>
              <c:idx val="334"/>
              <c:tx>
                <c:rich>
                  <a:bodyPr vert="horz" rot="0" anchor="ctr"/>
                  <a:lstStyle/>
                  <a:p>
                    <a:pPr algn="ctr">
                      <a:defRPr/>
                    </a:pPr>
                    <a:r>
                      <a:rPr lang="en-US" cap="none" sz="700" b="0" i="0" u="none" baseline="0">
                        <a:solidFill>
                          <a:srgbClr val="000000"/>
                        </a:solidFill>
                        <a:latin typeface="Arial"/>
                        <a:ea typeface="Arial"/>
                        <a:cs typeface="Arial"/>
                      </a:rPr>
                      <a:t>+InnoV 15 OWL G/T-2</a:t>
                    </a:r>
                  </a:p>
                </c:rich>
              </c:tx>
              <c:numFmt formatCode="General" sourceLinked="1"/>
              <c:showLegendKey val="0"/>
              <c:showVal val="0"/>
              <c:showBubbleSize val="0"/>
              <c:showCatName val="1"/>
              <c:showSerName val="0"/>
              <c:showPercent val="0"/>
            </c:dLbl>
            <c:dLbl>
              <c:idx val="335"/>
              <c:tx>
                <c:rich>
                  <a:bodyPr vert="horz" rot="0" anchor="ctr"/>
                  <a:lstStyle/>
                  <a:p>
                    <a:pPr algn="ctr">
                      <a:defRPr/>
                    </a:pPr>
                    <a:r>
                      <a:rPr lang="en-US" cap="none" sz="700" b="0" i="0" u="none" baseline="0">
                        <a:solidFill>
                          <a:srgbClr val="000000"/>
                        </a:solidFill>
                        <a:latin typeface="Arial"/>
                        <a:ea typeface="Arial"/>
                        <a:cs typeface="Arial"/>
                      </a:rPr>
                      <a:t>+*InnoV 15 OWL G/T-2</a:t>
                    </a:r>
                  </a:p>
                </c:rich>
              </c:tx>
              <c:numFmt formatCode="General" sourceLinked="1"/>
              <c:dLblPos val="l"/>
              <c:showLegendKey val="0"/>
              <c:showVal val="0"/>
              <c:showBubbleSize val="0"/>
              <c:showCatName val="1"/>
              <c:showSerName val="0"/>
              <c:showPercent val="0"/>
            </c:dLbl>
            <c:dLbl>
              <c:idx val="336"/>
              <c:tx>
                <c:rich>
                  <a:bodyPr vert="horz" rot="0" anchor="ctr"/>
                  <a:lstStyle/>
                  <a:p>
                    <a:pPr algn="ctr">
                      <a:defRPr/>
                    </a:pPr>
                    <a:r>
                      <a:rPr lang="en-US" cap="none" sz="700" b="0" i="0" u="none" baseline="0">
                        <a:solidFill>
                          <a:srgbClr val="000000"/>
                        </a:solidFill>
                        <a:latin typeface="Arial"/>
                        <a:ea typeface="Arial"/>
                        <a:cs typeface="Arial"/>
                      </a:rPr>
                      <a:t>YU7EF 16M</a:t>
                    </a:r>
                  </a:p>
                </c:rich>
              </c:tx>
              <c:numFmt formatCode="General" sourceLinked="1"/>
              <c:showLegendKey val="0"/>
              <c:showVal val="0"/>
              <c:showBubbleSize val="0"/>
              <c:showCatName val="1"/>
              <c:showSerName val="0"/>
              <c:showPercent val="0"/>
            </c:dLbl>
            <c:dLbl>
              <c:idx val="337"/>
              <c:tx>
                <c:rich>
                  <a:bodyPr vert="horz" rot="0" anchor="ctr"/>
                  <a:lstStyle/>
                  <a:p>
                    <a:pPr algn="ctr">
                      <a:defRPr/>
                    </a:pPr>
                    <a:r>
                      <a:rPr lang="en-US" cap="none" sz="700" b="0" i="0" u="none" baseline="0">
                        <a:solidFill>
                          <a:srgbClr val="000000"/>
                        </a:solidFill>
                        <a:latin typeface="Arial"/>
                        <a:ea typeface="Arial"/>
                        <a:cs typeface="Arial"/>
                      </a:rPr>
                      <a:t>+G0KSC 16 LFA3R</a:t>
                    </a:r>
                  </a:p>
                </c:rich>
              </c:tx>
              <c:numFmt formatCode="General" sourceLinked="1"/>
              <c:dLblPos val="l"/>
              <c:showLegendKey val="0"/>
              <c:showVal val="0"/>
              <c:showBubbleSize val="0"/>
              <c:showCatName val="1"/>
              <c:showSerName val="0"/>
              <c:showPercent val="0"/>
            </c:dLbl>
            <c:dLbl>
              <c:idx val="338"/>
              <c:tx>
                <c:rich>
                  <a:bodyPr vert="horz" rot="0" anchor="ctr"/>
                  <a:lstStyle/>
                  <a:p>
                    <a:pPr algn="ctr">
                      <a:defRPr/>
                    </a:pPr>
                    <a:r>
                      <a:rPr lang="en-US" cap="none" sz="700" b="0" i="0" u="none" baseline="0">
                        <a:solidFill>
                          <a:srgbClr val="000000"/>
                        </a:solidFill>
                        <a:latin typeface="Arial"/>
                        <a:ea typeface="Arial"/>
                        <a:cs typeface="Arial"/>
                      </a:rPr>
                      <a:t>K1FO 19</a:t>
                    </a:r>
                  </a:p>
                </c:rich>
              </c:tx>
              <c:numFmt formatCode="General" sourceLinked="1"/>
              <c:showLegendKey val="0"/>
              <c:showVal val="0"/>
              <c:showBubbleSize val="0"/>
              <c:showCatName val="1"/>
              <c:showSerName val="0"/>
              <c:showPercent val="0"/>
            </c:dLbl>
            <c:dLbl>
              <c:idx val="339"/>
              <c:tx>
                <c:rich>
                  <a:bodyPr vert="horz" rot="0" anchor="ctr"/>
                  <a:lstStyle/>
                  <a:p>
                    <a:pPr algn="ctr">
                      <a:defRPr/>
                    </a:pPr>
                    <a:r>
                      <a:rPr lang="en-US" cap="none" sz="700" b="0" i="0" u="none" baseline="0">
                        <a:solidFill>
                          <a:srgbClr val="000000"/>
                        </a:solidFill>
                        <a:latin typeface="Arial"/>
                        <a:ea typeface="Arial"/>
                        <a:cs typeface="Arial"/>
                      </a:rPr>
                      <a:t>Directive DSEFO144-19</a:t>
                    </a:r>
                  </a:p>
                </c:rich>
              </c:tx>
              <c:numFmt formatCode="General" sourceLinked="1"/>
              <c:dLblPos val="l"/>
              <c:showLegendKey val="0"/>
              <c:showVal val="0"/>
              <c:showBubbleSize val="0"/>
              <c:showCatName val="1"/>
              <c:showSerName val="0"/>
              <c:showPercent val="0"/>
            </c:dLbl>
            <c:dLbl>
              <c:idx val="340"/>
              <c:tx>
                <c:rich>
                  <a:bodyPr vert="horz" rot="0" anchor="ctr"/>
                  <a:lstStyle/>
                  <a:p>
                    <a:pPr algn="ctr">
                      <a:defRPr/>
                    </a:pPr>
                    <a:r>
                      <a:rPr lang="en-US" cap="none" sz="700" b="0" i="0" u="none" baseline="0">
                        <a:solidFill>
                          <a:srgbClr val="000000"/>
                        </a:solidFill>
                        <a:latin typeface="Arial"/>
                        <a:ea typeface="Arial"/>
                        <a:cs typeface="Arial"/>
                      </a:rPr>
                      <a:t>Cushcraft LFA-2M16EL</a:t>
                    </a:r>
                  </a:p>
                </c:rich>
              </c:tx>
              <c:numFmt formatCode="General" sourceLinked="1"/>
              <c:showLegendKey val="0"/>
              <c:showVal val="0"/>
              <c:showBubbleSize val="0"/>
              <c:showCatName val="1"/>
              <c:showSerName val="0"/>
              <c:showPercent val="0"/>
            </c:dLbl>
            <c:dLbl>
              <c:idx val="341"/>
              <c:tx>
                <c:rich>
                  <a:bodyPr vert="horz" rot="0" anchor="ctr"/>
                  <a:lstStyle/>
                  <a:p>
                    <a:pPr algn="ctr">
                      <a:defRPr/>
                    </a:pPr>
                    <a:r>
                      <a:rPr lang="en-US" cap="none" sz="700" b="0" i="0" u="none" baseline="0">
                        <a:solidFill>
                          <a:srgbClr val="000000"/>
                        </a:solidFill>
                        <a:latin typeface="Arial"/>
                        <a:ea typeface="Arial"/>
                        <a:cs typeface="Arial"/>
                      </a:rPr>
                      <a:t>+G0KSC 16 LFA</a:t>
                    </a:r>
                  </a:p>
                </c:rich>
              </c:tx>
              <c:numFmt formatCode="General" sourceLinked="1"/>
              <c:dLblPos val="l"/>
              <c:showLegendKey val="0"/>
              <c:showVal val="0"/>
              <c:showBubbleSize val="0"/>
              <c:showCatName val="1"/>
              <c:showSerName val="0"/>
              <c:showPercent val="0"/>
            </c:dLbl>
            <c:dLbl>
              <c:idx val="342"/>
              <c:tx>
                <c:rich>
                  <a:bodyPr vert="horz" rot="0" anchor="ctr"/>
                  <a:lstStyle/>
                  <a:p>
                    <a:pPr algn="ctr">
                      <a:defRPr/>
                    </a:pPr>
                    <a:r>
                      <a:rPr lang="en-US" cap="none" sz="700" b="0" i="0" u="none" baseline="0">
                        <a:solidFill>
                          <a:srgbClr val="000000"/>
                        </a:solidFill>
                        <a:latin typeface="Arial"/>
                        <a:ea typeface="Arial"/>
                        <a:cs typeface="Arial"/>
                      </a:rPr>
                      <a:t>+*G0KSC 16 LFA</a:t>
                    </a:r>
                  </a:p>
                </c:rich>
              </c:tx>
              <c:numFmt formatCode="General" sourceLinked="1"/>
              <c:showLegendKey val="0"/>
              <c:showVal val="0"/>
              <c:showBubbleSize val="0"/>
              <c:showCatName val="1"/>
              <c:showSerName val="0"/>
              <c:showPercent val="0"/>
            </c:dLbl>
            <c:dLbl>
              <c:idx val="343"/>
              <c:tx>
                <c:rich>
                  <a:bodyPr vert="horz" rot="0" anchor="ctr"/>
                  <a:lstStyle/>
                  <a:p>
                    <a:pPr algn="ctr">
                      <a:defRPr/>
                    </a:pPr>
                    <a:r>
                      <a:rPr lang="en-US" cap="none" sz="700" b="0" i="0" u="none" baseline="0">
                        <a:solidFill>
                          <a:srgbClr val="000000"/>
                        </a:solidFill>
                        <a:latin typeface="Arial"/>
                        <a:ea typeface="Arial"/>
                        <a:cs typeface="Arial"/>
                      </a:rPr>
                      <a:t>+EAntenna 144LFA16</a:t>
                    </a:r>
                  </a:p>
                </c:rich>
              </c:tx>
              <c:numFmt formatCode="General" sourceLinked="1"/>
              <c:dLblPos val="l"/>
              <c:showLegendKey val="0"/>
              <c:showVal val="0"/>
              <c:showBubbleSize val="0"/>
              <c:showCatName val="1"/>
              <c:showSerName val="0"/>
              <c:showPercent val="0"/>
            </c:dLbl>
            <c:dLbl>
              <c:idx val="344"/>
              <c:tx>
                <c:rich>
                  <a:bodyPr vert="horz" rot="0" anchor="ctr"/>
                  <a:lstStyle/>
                  <a:p>
                    <a:pPr algn="ctr">
                      <a:defRPr/>
                    </a:pPr>
                    <a:r>
                      <a:rPr lang="en-US" cap="none" sz="700" b="0" i="0" u="none" baseline="0">
                        <a:solidFill>
                          <a:srgbClr val="000000"/>
                        </a:solidFill>
                        <a:latin typeface="Arial"/>
                        <a:ea typeface="Arial"/>
                        <a:cs typeface="Arial"/>
                      </a:rPr>
                      <a:t>+Eantenna 144LFA16 H</a:t>
                    </a:r>
                  </a:p>
                </c:rich>
              </c:tx>
              <c:numFmt formatCode="General" sourceLinked="1"/>
              <c:showLegendKey val="0"/>
              <c:showVal val="0"/>
              <c:showBubbleSize val="0"/>
              <c:showCatName val="1"/>
              <c:showSerName val="0"/>
              <c:showPercent val="0"/>
            </c:dLbl>
            <c:dLbl>
              <c:idx val="345"/>
              <c:tx>
                <c:rich>
                  <a:bodyPr vert="horz" rot="0" anchor="ctr"/>
                  <a:lstStyle/>
                  <a:p>
                    <a:pPr algn="ctr">
                      <a:defRPr/>
                    </a:pPr>
                    <a:r>
                      <a:rPr lang="en-US" cap="none" sz="700" b="0" i="0" u="none" baseline="0">
                        <a:solidFill>
                          <a:srgbClr val="000000"/>
                        </a:solidFill>
                        <a:latin typeface="Arial"/>
                        <a:ea typeface="Arial"/>
                        <a:cs typeface="Arial"/>
                      </a:rPr>
                      <a:t>+EAntenna 144LFA16 V</a:t>
                    </a:r>
                  </a:p>
                </c:rich>
              </c:tx>
              <c:numFmt formatCode="General" sourceLinked="1"/>
              <c:dLblPos val="l"/>
              <c:showLegendKey val="0"/>
              <c:showVal val="0"/>
              <c:showBubbleSize val="0"/>
              <c:showCatName val="1"/>
              <c:showSerName val="0"/>
              <c:showPercent val="0"/>
            </c:dLbl>
            <c:dLbl>
              <c:idx val="346"/>
              <c:tx>
                <c:rich>
                  <a:bodyPr vert="horz" rot="0" anchor="ctr"/>
                  <a:lstStyle/>
                  <a:p>
                    <a:pPr algn="ctr">
                      <a:defRPr/>
                    </a:pPr>
                    <a:r>
                      <a:rPr lang="en-US" cap="none" sz="700" b="0" i="0" u="none" baseline="0">
                        <a:solidFill>
                          <a:srgbClr val="000000"/>
                        </a:solidFill>
                        <a:latin typeface="Arial"/>
                        <a:ea typeface="Arial"/>
                        <a:cs typeface="Arial"/>
                      </a:rPr>
                      <a:t>InnoV 16 LFA</a:t>
                    </a:r>
                  </a:p>
                </c:rich>
              </c:tx>
              <c:numFmt formatCode="General" sourceLinked="1"/>
              <c:showLegendKey val="0"/>
              <c:showVal val="0"/>
              <c:showBubbleSize val="0"/>
              <c:showCatName val="1"/>
              <c:showSerName val="0"/>
              <c:showPercent val="0"/>
            </c:dLbl>
            <c:dLbl>
              <c:idx val="347"/>
              <c:tx>
                <c:rich>
                  <a:bodyPr vert="horz" rot="0" anchor="ctr"/>
                  <a:lstStyle/>
                  <a:p>
                    <a:pPr algn="ctr">
                      <a:defRPr/>
                    </a:pPr>
                    <a:r>
                      <a:rPr lang="en-US" cap="none" sz="700" b="0" i="0" u="none" baseline="0">
                        <a:solidFill>
                          <a:srgbClr val="000000"/>
                        </a:solidFill>
                        <a:latin typeface="Arial"/>
                        <a:ea typeface="Arial"/>
                        <a:cs typeface="Arial"/>
                      </a:rPr>
                      <a:t>RU1AA 15</a:t>
                    </a:r>
                  </a:p>
                </c:rich>
              </c:tx>
              <c:numFmt formatCode="General" sourceLinked="1"/>
              <c:dLblPos val="l"/>
              <c:showLegendKey val="0"/>
              <c:showVal val="0"/>
              <c:showBubbleSize val="0"/>
              <c:showCatName val="1"/>
              <c:showSerName val="0"/>
              <c:showPercent val="0"/>
            </c:dLbl>
            <c:dLbl>
              <c:idx val="348"/>
              <c:tx>
                <c:rich>
                  <a:bodyPr vert="horz" rot="0" anchor="ctr"/>
                  <a:lstStyle/>
                  <a:p>
                    <a:pPr algn="ctr">
                      <a:defRPr/>
                    </a:pPr>
                    <a:r>
                      <a:rPr lang="en-US" cap="none" sz="700" b="0" i="0" u="none" baseline="0">
                        <a:solidFill>
                          <a:srgbClr val="000000"/>
                        </a:solidFill>
                        <a:latin typeface="Arial"/>
                        <a:ea typeface="Arial"/>
                        <a:cs typeface="Arial"/>
                      </a:rPr>
                      <a:t>*M2 18XXX</a:t>
                    </a:r>
                  </a:p>
                </c:rich>
              </c:tx>
              <c:numFmt formatCode="General" sourceLinked="1"/>
              <c:showLegendKey val="0"/>
              <c:showVal val="0"/>
              <c:showBubbleSize val="0"/>
              <c:showCatName val="1"/>
              <c:showSerName val="0"/>
              <c:showPercent val="0"/>
            </c:dLbl>
            <c:dLbl>
              <c:idx val="349"/>
              <c:tx>
                <c:rich>
                  <a:bodyPr vert="horz" rot="0" anchor="ctr"/>
                  <a:lstStyle/>
                  <a:p>
                    <a:pPr algn="ctr">
                      <a:defRPr/>
                    </a:pPr>
                    <a:r>
                      <a:rPr lang="en-US" cap="none" sz="700" b="0" i="0" u="none" baseline="0">
                        <a:solidFill>
                          <a:srgbClr val="000000"/>
                        </a:solidFill>
                        <a:latin typeface="Arial"/>
                        <a:ea typeface="Arial"/>
                        <a:cs typeface="Arial"/>
                      </a:rPr>
                      <a:t>M2 18XXX</a:t>
                    </a:r>
                  </a:p>
                </c:rich>
              </c:tx>
              <c:numFmt formatCode="General" sourceLinked="1"/>
              <c:dLblPos val="l"/>
              <c:showLegendKey val="0"/>
              <c:showVal val="0"/>
              <c:showBubbleSize val="0"/>
              <c:showCatName val="1"/>
              <c:showSerName val="0"/>
              <c:showPercent val="0"/>
            </c:dLbl>
            <c:dLbl>
              <c:idx val="350"/>
              <c:tx>
                <c:rich>
                  <a:bodyPr vert="horz" rot="0" anchor="ctr"/>
                  <a:lstStyle/>
                  <a:p>
                    <a:pPr algn="ctr">
                      <a:defRPr/>
                    </a:pPr>
                    <a:r>
                      <a:rPr lang="en-US" cap="none" sz="700" b="0" i="0" u="none" baseline="0">
                        <a:solidFill>
                          <a:srgbClr val="000000"/>
                        </a:solidFill>
                        <a:latin typeface="Arial"/>
                        <a:ea typeface="Arial"/>
                        <a:cs typeface="Arial"/>
                      </a:rPr>
                      <a:t>YU7EF 16</a:t>
                    </a:r>
                  </a:p>
                </c:rich>
              </c:tx>
              <c:numFmt formatCode="General" sourceLinked="1"/>
              <c:dLblPos val="r"/>
              <c:showLegendKey val="0"/>
              <c:showVal val="0"/>
              <c:showBubbleSize val="0"/>
              <c:showCatName val="1"/>
              <c:showSerName val="0"/>
              <c:showPercent val="0"/>
            </c:dLbl>
            <c:dLbl>
              <c:idx val="351"/>
              <c:tx>
                <c:rich>
                  <a:bodyPr vert="horz" rot="0" anchor="ctr"/>
                  <a:lstStyle/>
                  <a:p>
                    <a:pPr algn="ctr">
                      <a:defRPr/>
                    </a:pPr>
                    <a:r>
                      <a:rPr lang="en-US" cap="none" sz="700" b="0" i="0" u="none" baseline="0">
                        <a:solidFill>
                          <a:srgbClr val="000000"/>
                        </a:solidFill>
                        <a:latin typeface="Arial"/>
                        <a:ea typeface="Arial"/>
                        <a:cs typeface="Arial"/>
                      </a:rPr>
                      <a:t>+*Dual PA144-16-12</a:t>
                    </a:r>
                  </a:p>
                </c:rich>
              </c:tx>
              <c:numFmt formatCode="General" sourceLinked="1"/>
              <c:dLblPos val="l"/>
              <c:showLegendKey val="0"/>
              <c:showVal val="0"/>
              <c:showBubbleSize val="0"/>
              <c:showCatName val="1"/>
              <c:showSerName val="0"/>
              <c:showPercent val="0"/>
            </c:dLbl>
            <c:dLbl>
              <c:idx val="352"/>
              <c:tx>
                <c:rich>
                  <a:bodyPr vert="horz" rot="0" anchor="ctr"/>
                  <a:lstStyle/>
                  <a:p>
                    <a:pPr algn="ctr">
                      <a:defRPr/>
                    </a:pPr>
                    <a:r>
                      <a:rPr lang="en-US" cap="none" sz="700" b="0" i="0" u="none" baseline="0">
                        <a:solidFill>
                          <a:srgbClr val="000000"/>
                        </a:solidFill>
                        <a:latin typeface="Arial"/>
                        <a:ea typeface="Arial"/>
                        <a:cs typeface="Arial"/>
                      </a:rPr>
                      <a:t>+Dual PA144-16-12</a:t>
                    </a:r>
                  </a:p>
                </c:rich>
              </c:tx>
              <c:numFmt formatCode="General" sourceLinked="1"/>
              <c:dLblPos val="r"/>
              <c:showLegendKey val="0"/>
              <c:showVal val="0"/>
              <c:showBubbleSize val="0"/>
              <c:showCatName val="1"/>
              <c:showSerName val="0"/>
              <c:showPercent val="0"/>
            </c:dLbl>
            <c:dLbl>
              <c:idx val="353"/>
              <c:tx>
                <c:rich>
                  <a:bodyPr vert="horz" rot="0" anchor="ctr"/>
                  <a:lstStyle/>
                  <a:p>
                    <a:pPr algn="ctr">
                      <a:defRPr/>
                    </a:pPr>
                    <a:r>
                      <a:rPr lang="en-US" cap="none" sz="700" b="0" i="0" u="none" baseline="0">
                        <a:solidFill>
                          <a:srgbClr val="000000"/>
                        </a:solidFill>
                        <a:latin typeface="Arial"/>
                        <a:ea typeface="Arial"/>
                        <a:cs typeface="Arial"/>
                      </a:rPr>
                      <a:t>InnoV 16 OWL G/T</a:t>
                    </a:r>
                  </a:p>
                </c:rich>
              </c:tx>
              <c:numFmt formatCode="General" sourceLinked="1"/>
              <c:dLblPos val="l"/>
              <c:showLegendKey val="0"/>
              <c:showVal val="0"/>
              <c:showBubbleSize val="0"/>
              <c:showCatName val="1"/>
              <c:showSerName val="0"/>
              <c:showPercent val="0"/>
            </c:dLbl>
            <c:dLbl>
              <c:idx val="354"/>
              <c:tx>
                <c:rich>
                  <a:bodyPr vert="horz" rot="0" anchor="ctr"/>
                  <a:lstStyle/>
                  <a:p>
                    <a:pPr algn="ctr">
                      <a:defRPr/>
                    </a:pPr>
                    <a:r>
                      <a:rPr lang="en-US" cap="none" sz="700" b="0" i="0" u="none" baseline="0">
                        <a:solidFill>
                          <a:srgbClr val="000000"/>
                        </a:solidFill>
                        <a:latin typeface="Arial"/>
                        <a:ea typeface="Arial"/>
                        <a:cs typeface="Arial"/>
                      </a:rPr>
                      <a:t>InnoV 17 OWL G/T</a:t>
                    </a:r>
                  </a:p>
                </c:rich>
              </c:tx>
              <c:numFmt formatCode="General" sourceLinked="1"/>
              <c:showLegendKey val="0"/>
              <c:showVal val="0"/>
              <c:showBubbleSize val="0"/>
              <c:showCatName val="1"/>
              <c:showSerName val="0"/>
              <c:showPercent val="0"/>
            </c:dLbl>
            <c:dLbl>
              <c:idx val="355"/>
              <c:tx>
                <c:rich>
                  <a:bodyPr vert="horz" rot="0" anchor="ctr"/>
                  <a:lstStyle/>
                  <a:p>
                    <a:pPr algn="ctr">
                      <a:defRPr/>
                    </a:pPr>
                    <a:r>
                      <a:rPr lang="en-US" cap="none" sz="700" b="0" i="0" u="none" baseline="0">
                        <a:solidFill>
                          <a:srgbClr val="000000"/>
                        </a:solidFill>
                        <a:latin typeface="Arial"/>
                        <a:ea typeface="Arial"/>
                        <a:cs typeface="Arial"/>
                      </a:rPr>
                      <a:t>*InnoV 17 OWL G/T</a:t>
                    </a:r>
                  </a:p>
                </c:rich>
              </c:tx>
              <c:numFmt formatCode="General" sourceLinked="1"/>
              <c:dLblPos val="l"/>
              <c:showLegendKey val="0"/>
              <c:showVal val="0"/>
              <c:showBubbleSize val="0"/>
              <c:showCatName val="1"/>
              <c:showSerName val="0"/>
              <c:showPercent val="0"/>
            </c:dLbl>
            <c:dLbl>
              <c:idx val="356"/>
              <c:tx>
                <c:rich>
                  <a:bodyPr vert="horz" rot="0" anchor="ctr"/>
                  <a:lstStyle/>
                  <a:p>
                    <a:pPr algn="ctr">
                      <a:defRPr/>
                    </a:pPr>
                    <a:r>
                      <a:rPr lang="en-US" cap="none" sz="700" b="0" i="0" u="none" baseline="0">
                        <a:solidFill>
                          <a:srgbClr val="000000"/>
                        </a:solidFill>
                        <a:latin typeface="Arial"/>
                        <a:ea typeface="Arial"/>
                        <a:cs typeface="Arial"/>
                      </a:rPr>
                      <a:t>G0KSC 17 LFA</a:t>
                    </a:r>
                  </a:p>
                </c:rich>
              </c:tx>
              <c:numFmt formatCode="General" sourceLinked="1"/>
              <c:showLegendKey val="0"/>
              <c:showVal val="0"/>
              <c:showBubbleSize val="0"/>
              <c:showCatName val="1"/>
              <c:showSerName val="0"/>
              <c:showPercent val="0"/>
            </c:dLbl>
            <c:dLbl>
              <c:idx val="357"/>
              <c:tx>
                <c:rich>
                  <a:bodyPr vert="horz" rot="0" anchor="ctr"/>
                  <a:lstStyle/>
                  <a:p>
                    <a:pPr algn="ctr">
                      <a:defRPr/>
                    </a:pPr>
                    <a:r>
                      <a:rPr lang="en-US" cap="none" sz="700" b="0" i="0" u="none" baseline="0">
                        <a:solidFill>
                          <a:srgbClr val="000000"/>
                        </a:solidFill>
                        <a:latin typeface="Arial"/>
                        <a:ea typeface="Arial"/>
                        <a:cs typeface="Arial"/>
                      </a:rPr>
                      <a:t>*G0KSC 17 LFA</a:t>
                    </a:r>
                  </a:p>
                </c:rich>
              </c:tx>
              <c:numFmt formatCode="General" sourceLinked="1"/>
              <c:dLblPos val="l"/>
              <c:showLegendKey val="0"/>
              <c:showVal val="0"/>
              <c:showBubbleSize val="0"/>
              <c:showCatName val="1"/>
              <c:showSerName val="0"/>
              <c:showPercent val="0"/>
            </c:dLbl>
            <c:dLbl>
              <c:idx val="358"/>
              <c:tx>
                <c:rich>
                  <a:bodyPr vert="horz" rot="0" anchor="ctr"/>
                  <a:lstStyle/>
                  <a:p>
                    <a:pPr algn="ctr">
                      <a:defRPr/>
                    </a:pPr>
                    <a:r>
                      <a:rPr lang="en-US" cap="none" sz="700" b="0" i="0" u="none" baseline="0">
                        <a:solidFill>
                          <a:srgbClr val="000000"/>
                        </a:solidFill>
                        <a:latin typeface="Arial"/>
                        <a:ea typeface="Arial"/>
                        <a:cs typeface="Arial"/>
                      </a:rPr>
                      <a:t>InnoV 17 LFA</a:t>
                    </a:r>
                  </a:p>
                </c:rich>
              </c:tx>
              <c:numFmt formatCode="General" sourceLinked="1"/>
              <c:showLegendKey val="0"/>
              <c:showVal val="0"/>
              <c:showBubbleSize val="0"/>
              <c:showCatName val="1"/>
              <c:showSerName val="0"/>
              <c:showPercent val="0"/>
            </c:dLbl>
            <c:dLbl>
              <c:idx val="359"/>
              <c:tx>
                <c:rich>
                  <a:bodyPr vert="horz" rot="0" anchor="ctr"/>
                  <a:lstStyle/>
                  <a:p>
                    <a:pPr algn="ctr">
                      <a:defRPr/>
                    </a:pPr>
                    <a:r>
                      <a:rPr lang="en-US" cap="none" sz="700" b="0" i="0" u="none" baseline="0">
                        <a:solidFill>
                          <a:srgbClr val="000000"/>
                        </a:solidFill>
                        <a:latin typeface="Arial"/>
                        <a:ea typeface="Arial"/>
                        <a:cs typeface="Arial"/>
                      </a:rPr>
                      <a:t>*M2 19XXX</a:t>
                    </a:r>
                  </a:p>
                </c:rich>
              </c:tx>
              <c:numFmt formatCode="General" sourceLinked="1"/>
              <c:dLblPos val="l"/>
              <c:showLegendKey val="0"/>
              <c:showVal val="0"/>
              <c:showBubbleSize val="0"/>
              <c:showCatName val="1"/>
              <c:showSerName val="0"/>
              <c:showPercent val="0"/>
            </c:dLbl>
            <c:dLbl>
              <c:idx val="360"/>
              <c:tx>
                <c:rich>
                  <a:bodyPr vert="horz" rot="0" anchor="ctr"/>
                  <a:lstStyle/>
                  <a:p>
                    <a:pPr algn="ctr">
                      <a:defRPr/>
                    </a:pPr>
                    <a:r>
                      <a:rPr lang="en-US" cap="none" sz="700" b="0" i="0" u="none" baseline="0">
                        <a:solidFill>
                          <a:srgbClr val="000000"/>
                        </a:solidFill>
                        <a:latin typeface="Arial"/>
                        <a:ea typeface="Arial"/>
                        <a:cs typeface="Arial"/>
                      </a:rPr>
                      <a:t>M2 19XXX</a:t>
                    </a:r>
                  </a:p>
                </c:rich>
              </c:tx>
              <c:numFmt formatCode="General" sourceLinked="1"/>
              <c:showLegendKey val="0"/>
              <c:showVal val="0"/>
              <c:showBubbleSize val="0"/>
              <c:showCatName val="1"/>
              <c:showSerName val="0"/>
              <c:showPercent val="0"/>
            </c:dLbl>
            <c:dLbl>
              <c:idx val="361"/>
              <c:tx>
                <c:rich>
                  <a:bodyPr vert="horz" rot="0" anchor="ctr"/>
                  <a:lstStyle/>
                  <a:p>
                    <a:pPr algn="ctr">
                      <a:defRPr/>
                    </a:pPr>
                    <a:r>
                      <a:rPr lang="en-US" cap="none" sz="700" b="0" i="0" u="none" baseline="0">
                        <a:solidFill>
                          <a:srgbClr val="000000"/>
                        </a:solidFill>
                        <a:latin typeface="Arial"/>
                        <a:ea typeface="Arial"/>
                        <a:cs typeface="Arial"/>
                      </a:rPr>
                      <a:t>#M2 32 XPOL H</a:t>
                    </a:r>
                  </a:p>
                </c:rich>
              </c:tx>
              <c:numFmt formatCode="General" sourceLinked="1"/>
              <c:dLblPos val="l"/>
              <c:showLegendKey val="0"/>
              <c:showVal val="0"/>
              <c:showBubbleSize val="0"/>
              <c:showCatName val="1"/>
              <c:showSerName val="0"/>
              <c:showPercent val="0"/>
            </c:dLbl>
            <c:dLbl>
              <c:idx val="362"/>
              <c:tx>
                <c:rich>
                  <a:bodyPr vert="horz" rot="0" anchor="ctr"/>
                  <a:lstStyle/>
                  <a:p>
                    <a:pPr algn="ctr">
                      <a:defRPr/>
                    </a:pPr>
                    <a:r>
                      <a:rPr lang="en-US" cap="none" sz="700" b="0" i="0" u="none" baseline="0">
                        <a:solidFill>
                          <a:srgbClr val="000000"/>
                        </a:solidFill>
                        <a:latin typeface="Arial"/>
                        <a:ea typeface="Arial"/>
                        <a:cs typeface="Arial"/>
                      </a:rPr>
                      <a:t>#M2 32 XPOL V</a:t>
                    </a:r>
                  </a:p>
                </c:rich>
              </c:tx>
              <c:numFmt formatCode="General" sourceLinked="1"/>
              <c:showLegendKey val="0"/>
              <c:showVal val="0"/>
              <c:showBubbleSize val="0"/>
              <c:showCatName val="1"/>
              <c:showSerName val="0"/>
              <c:showPercent val="0"/>
            </c:dLbl>
            <c:dLbl>
              <c:idx val="363"/>
              <c:tx>
                <c:rich>
                  <a:bodyPr vert="horz" rot="0" anchor="ctr"/>
                  <a:lstStyle/>
                  <a:p>
                    <a:pPr algn="ctr">
                      <a:defRPr/>
                    </a:pPr>
                    <a:r>
                      <a:rPr lang="en-US" cap="none" sz="700" b="0" i="0" u="none" baseline="0">
                        <a:solidFill>
                          <a:srgbClr val="000000"/>
                        </a:solidFill>
                        <a:latin typeface="Arial"/>
                        <a:ea typeface="Arial"/>
                        <a:cs typeface="Arial"/>
                      </a:rPr>
                      <a:t>*M2 32 XPOL H</a:t>
                    </a:r>
                  </a:p>
                </c:rich>
              </c:tx>
              <c:numFmt formatCode="General" sourceLinked="1"/>
              <c:dLblPos val="l"/>
              <c:showLegendKey val="0"/>
              <c:showVal val="0"/>
              <c:showBubbleSize val="0"/>
              <c:showCatName val="1"/>
              <c:showSerName val="0"/>
              <c:showPercent val="0"/>
            </c:dLbl>
            <c:dLbl>
              <c:idx val="364"/>
              <c:tx>
                <c:rich>
                  <a:bodyPr vert="horz" rot="0" anchor="ctr"/>
                  <a:lstStyle/>
                  <a:p>
                    <a:pPr algn="ctr">
                      <a:defRPr/>
                    </a:pPr>
                    <a:r>
                      <a:rPr lang="en-US" cap="none" sz="700" b="0" i="0" u="none" baseline="0">
                        <a:solidFill>
                          <a:srgbClr val="000000"/>
                        </a:solidFill>
                        <a:latin typeface="Arial"/>
                        <a:ea typeface="Arial"/>
                        <a:cs typeface="Arial"/>
                      </a:rPr>
                      <a:t>*M2 32 XPOL V</a:t>
                    </a:r>
                  </a:p>
                </c:rich>
              </c:tx>
              <c:numFmt formatCode="General" sourceLinked="1"/>
              <c:dLblPos val="r"/>
              <c:showLegendKey val="0"/>
              <c:showVal val="0"/>
              <c:showBubbleSize val="0"/>
              <c:showCatName val="1"/>
              <c:showSerName val="0"/>
              <c:showPercent val="0"/>
            </c:dLbl>
            <c:dLbl>
              <c:idx val="365"/>
              <c:tx>
                <c:rich>
                  <a:bodyPr vert="horz" rot="0" anchor="ctr"/>
                  <a:lstStyle/>
                  <a:p>
                    <a:pPr algn="ctr">
                      <a:defRPr/>
                    </a:pPr>
                    <a:r>
                      <a:rPr lang="en-US" cap="none" sz="700" b="0" i="0" u="none" baseline="0">
                        <a:solidFill>
                          <a:srgbClr val="000000"/>
                        </a:solidFill>
                        <a:latin typeface="Arial"/>
                        <a:ea typeface="Arial"/>
                        <a:cs typeface="Arial"/>
                      </a:rPr>
                      <a:t>YU7EF 17X</a:t>
                    </a:r>
                  </a:p>
                </c:rich>
              </c:tx>
              <c:numFmt formatCode="General" sourceLinked="1"/>
              <c:dLblPos val="l"/>
              <c:showLegendKey val="0"/>
              <c:showVal val="0"/>
              <c:showBubbleSize val="0"/>
              <c:showCatName val="1"/>
              <c:showSerName val="0"/>
              <c:showPercent val="0"/>
            </c:dLbl>
            <c:dLbl>
              <c:idx val="366"/>
              <c:tx>
                <c:rich>
                  <a:bodyPr vert="horz" rot="0" anchor="ctr"/>
                  <a:lstStyle/>
                  <a:p>
                    <a:pPr algn="ctr">
                      <a:defRPr/>
                    </a:pPr>
                    <a:r>
                      <a:rPr lang="en-US" cap="none" sz="700" b="0" i="0" u="none" baseline="0">
                        <a:solidFill>
                          <a:srgbClr val="000000"/>
                        </a:solidFill>
                        <a:latin typeface="Arial"/>
                        <a:ea typeface="Arial"/>
                        <a:cs typeface="Arial"/>
                      </a:rPr>
                      <a:t>*YU7EF 17X</a:t>
                    </a:r>
                  </a:p>
                </c:rich>
              </c:tx>
              <c:numFmt formatCode="General" sourceLinked="1"/>
              <c:dLblPos val="r"/>
              <c:showLegendKey val="0"/>
              <c:showVal val="0"/>
              <c:showBubbleSize val="0"/>
              <c:showCatName val="1"/>
              <c:showSerName val="0"/>
              <c:showPercent val="0"/>
            </c:dLbl>
            <c:dLbl>
              <c:idx val="367"/>
              <c:tx>
                <c:rich>
                  <a:bodyPr vert="horz" rot="0" anchor="ctr"/>
                  <a:lstStyle/>
                  <a:p>
                    <a:pPr algn="ctr">
                      <a:defRPr/>
                    </a:pPr>
                    <a:r>
                      <a:rPr lang="en-US" cap="none" sz="700" b="0" i="0" u="none" baseline="0">
                        <a:solidFill>
                          <a:srgbClr val="000000"/>
                        </a:solidFill>
                        <a:latin typeface="Arial"/>
                        <a:ea typeface="Arial"/>
                        <a:cs typeface="Arial"/>
                      </a:rPr>
                      <a:t>YU7EF 17XM</a:t>
                    </a:r>
                  </a:p>
                </c:rich>
              </c:tx>
              <c:numFmt formatCode="General" sourceLinked="1"/>
              <c:dLblPos val="l"/>
              <c:showLegendKey val="0"/>
              <c:showVal val="0"/>
              <c:showBubbleSize val="0"/>
              <c:showCatName val="1"/>
              <c:showSerName val="0"/>
              <c:showPercent val="0"/>
            </c:dLbl>
            <c:dLbl>
              <c:idx val="368"/>
              <c:tx>
                <c:rich>
                  <a:bodyPr vert="horz" rot="0" anchor="ctr"/>
                  <a:lstStyle/>
                  <a:p>
                    <a:pPr algn="ctr">
                      <a:defRPr/>
                    </a:pPr>
                    <a:r>
                      <a:rPr lang="en-US" cap="none" sz="700" b="0" i="0" u="none" baseline="0">
                        <a:solidFill>
                          <a:srgbClr val="000000"/>
                        </a:solidFill>
                        <a:latin typeface="Arial"/>
                        <a:ea typeface="Arial"/>
                        <a:cs typeface="Arial"/>
                      </a:rPr>
                      <a:t>RU1AA 17</a:t>
                    </a:r>
                  </a:p>
                </c:rich>
              </c:tx>
              <c:numFmt formatCode="General" sourceLinked="1"/>
              <c:dLblPos val="r"/>
              <c:showLegendKey val="0"/>
              <c:showVal val="0"/>
              <c:showBubbleSize val="0"/>
              <c:showCatName val="1"/>
              <c:showSerName val="0"/>
              <c:showPercent val="0"/>
            </c:dLbl>
            <c:dLbl>
              <c:idx val="369"/>
              <c:tx>
                <c:rich>
                  <a:bodyPr vert="horz" rot="0" anchor="ctr"/>
                  <a:lstStyle/>
                  <a:p>
                    <a:pPr algn="ctr">
                      <a:defRPr/>
                    </a:pPr>
                    <a:r>
                      <a:rPr lang="en-US" cap="none" sz="700" b="0" i="0" u="none" baseline="0">
                        <a:solidFill>
                          <a:srgbClr val="000000"/>
                        </a:solidFill>
                        <a:latin typeface="Arial"/>
                        <a:ea typeface="Arial"/>
                        <a:cs typeface="Arial"/>
                      </a:rPr>
                      <a:t>+G0KSC 17 OWL G/T</a:t>
                    </a:r>
                  </a:p>
                </c:rich>
              </c:tx>
              <c:numFmt formatCode="General" sourceLinked="1"/>
              <c:dLblPos val="l"/>
              <c:showLegendKey val="0"/>
              <c:showVal val="0"/>
              <c:showBubbleSize val="0"/>
              <c:showCatName val="1"/>
              <c:showSerName val="0"/>
              <c:showPercent val="0"/>
            </c:dLbl>
            <c:dLbl>
              <c:idx val="370"/>
              <c:tx>
                <c:rich>
                  <a:bodyPr vert="horz" rot="0" anchor="ctr"/>
                  <a:lstStyle/>
                  <a:p>
                    <a:pPr algn="ctr">
                      <a:defRPr/>
                    </a:pPr>
                    <a:r>
                      <a:rPr lang="en-US" cap="none" sz="700" b="0" i="0" u="none" baseline="0">
                        <a:solidFill>
                          <a:srgbClr val="000000"/>
                        </a:solidFill>
                        <a:latin typeface="Arial"/>
                        <a:ea typeface="Arial"/>
                        <a:cs typeface="Arial"/>
                      </a:rPr>
                      <a:t>+G0KSC 17 OWL G/T</a:t>
                    </a:r>
                  </a:p>
                </c:rich>
              </c:tx>
              <c:numFmt formatCode="General" sourceLinked="1"/>
              <c:showLegendKey val="0"/>
              <c:showVal val="0"/>
              <c:showBubbleSize val="0"/>
              <c:showCatName val="1"/>
              <c:showSerName val="0"/>
              <c:showPercent val="0"/>
            </c:dLbl>
            <c:dLbl>
              <c:idx val="371"/>
              <c:tx>
                <c:rich>
                  <a:bodyPr vert="horz" rot="0" anchor="ctr"/>
                  <a:lstStyle/>
                  <a:p>
                    <a:pPr algn="ctr">
                      <a:defRPr/>
                    </a:pPr>
                    <a:r>
                      <a:rPr lang="en-US" cap="none" sz="700" b="0" i="0" u="none" baseline="0">
                        <a:solidFill>
                          <a:srgbClr val="000000"/>
                        </a:solidFill>
                        <a:latin typeface="Arial"/>
                        <a:ea typeface="Arial"/>
                        <a:cs typeface="Arial"/>
                      </a:rPr>
                      <a:t>+G0KSC 17 OWL G/T H</a:t>
                    </a:r>
                  </a:p>
                </c:rich>
              </c:tx>
              <c:numFmt formatCode="General" sourceLinked="1"/>
              <c:dLblPos val="l"/>
              <c:showLegendKey val="0"/>
              <c:showVal val="0"/>
              <c:showBubbleSize val="0"/>
              <c:showCatName val="1"/>
              <c:showSerName val="0"/>
              <c:showPercent val="0"/>
            </c:dLbl>
            <c:dLbl>
              <c:idx val="372"/>
              <c:tx>
                <c:rich>
                  <a:bodyPr vert="horz" rot="0" anchor="ctr"/>
                  <a:lstStyle/>
                  <a:p>
                    <a:pPr algn="ctr">
                      <a:defRPr/>
                    </a:pPr>
                    <a:r>
                      <a:rPr lang="en-US" cap="none" sz="700" b="0" i="0" u="none" baseline="0">
                        <a:solidFill>
                          <a:srgbClr val="000000"/>
                        </a:solidFill>
                        <a:latin typeface="Arial"/>
                        <a:ea typeface="Arial"/>
                        <a:cs typeface="Arial"/>
                      </a:rPr>
                      <a:t>+G0KSC 17 OWL G/T V</a:t>
                    </a:r>
                  </a:p>
                </c:rich>
              </c:tx>
              <c:numFmt formatCode="General" sourceLinked="1"/>
              <c:showLegendKey val="0"/>
              <c:showVal val="0"/>
              <c:showBubbleSize val="0"/>
              <c:showCatName val="1"/>
              <c:showSerName val="0"/>
              <c:showPercent val="0"/>
            </c:dLbl>
            <c:dLbl>
              <c:idx val="373"/>
              <c:tx>
                <c:rich>
                  <a:bodyPr vert="horz" rot="0" anchor="ctr"/>
                  <a:lstStyle/>
                  <a:p>
                    <a:pPr algn="ctr">
                      <a:defRPr/>
                    </a:pPr>
                    <a:r>
                      <a:rPr lang="en-US" cap="none" sz="700" b="0" i="0" u="none" baseline="0">
                        <a:solidFill>
                          <a:srgbClr val="000000"/>
                        </a:solidFill>
                        <a:latin typeface="Arial"/>
                        <a:ea typeface="Arial"/>
                        <a:cs typeface="Arial"/>
                      </a:rPr>
                      <a:t>DK7ZB 17</a:t>
                    </a:r>
                  </a:p>
                </c:rich>
              </c:tx>
              <c:numFmt formatCode="General" sourceLinked="1"/>
              <c:dLblPos val="l"/>
              <c:showLegendKey val="0"/>
              <c:showVal val="0"/>
              <c:showBubbleSize val="0"/>
              <c:showCatName val="1"/>
              <c:showSerName val="0"/>
              <c:showPercent val="0"/>
            </c:dLbl>
            <c:dLbl>
              <c:idx val="374"/>
              <c:tx>
                <c:rich>
                  <a:bodyPr vert="horz" rot="0" anchor="ctr"/>
                  <a:lstStyle/>
                  <a:p>
                    <a:pPr algn="ctr">
                      <a:defRPr/>
                    </a:pPr>
                    <a:r>
                      <a:rPr lang="en-US" cap="none" sz="700" b="0" i="0" u="none" baseline="0">
                        <a:solidFill>
                          <a:srgbClr val="000000"/>
                        </a:solidFill>
                        <a:latin typeface="Arial"/>
                        <a:ea typeface="Arial"/>
                        <a:cs typeface="Arial"/>
                      </a:rPr>
                      <a:t>YU7EF 17M</a:t>
                    </a:r>
                  </a:p>
                </c:rich>
              </c:tx>
              <c:numFmt formatCode="General" sourceLinked="1"/>
              <c:showLegendKey val="0"/>
              <c:showVal val="0"/>
              <c:showBubbleSize val="0"/>
              <c:showCatName val="1"/>
              <c:showSerName val="0"/>
              <c:showPercent val="0"/>
            </c:dLbl>
            <c:dLbl>
              <c:idx val="375"/>
              <c:tx>
                <c:rich>
                  <a:bodyPr vert="horz" rot="0" anchor="ctr"/>
                  <a:lstStyle/>
                  <a:p>
                    <a:pPr algn="ctr">
                      <a:defRPr/>
                    </a:pPr>
                    <a:r>
                      <a:rPr lang="en-US" cap="none" sz="700" b="0" i="0" u="none" baseline="0">
                        <a:solidFill>
                          <a:srgbClr val="000000"/>
                        </a:solidFill>
                        <a:latin typeface="Arial"/>
                        <a:ea typeface="Arial"/>
                        <a:cs typeface="Arial"/>
                      </a:rPr>
                      <a:t>BVO-6WL</a:t>
                    </a:r>
                  </a:p>
                </c:rich>
              </c:tx>
              <c:numFmt formatCode="General" sourceLinked="1"/>
              <c:dLblPos val="l"/>
              <c:showLegendKey val="0"/>
              <c:showVal val="0"/>
              <c:showBubbleSize val="0"/>
              <c:showCatName val="1"/>
              <c:showSerName val="0"/>
              <c:showPercent val="0"/>
            </c:dLbl>
            <c:dLbl>
              <c:idx val="376"/>
              <c:tx>
                <c:rich>
                  <a:bodyPr vert="horz" rot="0" anchor="ctr"/>
                  <a:lstStyle/>
                  <a:p>
                    <a:pPr algn="ctr">
                      <a:defRPr/>
                    </a:pPr>
                    <a:r>
                      <a:rPr lang="en-US" cap="none" sz="700" b="0" i="0" u="none" baseline="0">
                        <a:solidFill>
                          <a:srgbClr val="000000"/>
                        </a:solidFill>
                        <a:latin typeface="Arial"/>
                        <a:ea typeface="Arial"/>
                        <a:cs typeface="Arial"/>
                      </a:rPr>
                      <a:t>+G0KSC 18 LFA</a:t>
                    </a:r>
                  </a:p>
                </c:rich>
              </c:tx>
              <c:numFmt formatCode="General" sourceLinked="1"/>
              <c:showLegendKey val="0"/>
              <c:showVal val="0"/>
              <c:showBubbleSize val="0"/>
              <c:showCatName val="1"/>
              <c:showSerName val="0"/>
              <c:showPercent val="0"/>
            </c:dLbl>
            <c:dLbl>
              <c:idx val="377"/>
              <c:tx>
                <c:rich>
                  <a:bodyPr vert="horz" rot="0" anchor="ctr"/>
                  <a:lstStyle/>
                  <a:p>
                    <a:pPr algn="ctr">
                      <a:defRPr/>
                    </a:pPr>
                    <a:r>
                      <a:rPr lang="en-US" cap="none" sz="700" b="0" i="0" u="none" baseline="0">
                        <a:solidFill>
                          <a:srgbClr val="000000"/>
                        </a:solidFill>
                        <a:latin typeface="Arial"/>
                        <a:ea typeface="Arial"/>
                        <a:cs typeface="Arial"/>
                      </a:rPr>
                      <a:t>*G0KSC 18 LFA</a:t>
                    </a:r>
                  </a:p>
                </c:rich>
              </c:tx>
              <c:numFmt formatCode="General" sourceLinked="1"/>
              <c:dLblPos val="l"/>
              <c:showLegendKey val="0"/>
              <c:showVal val="0"/>
              <c:showBubbleSize val="0"/>
              <c:showCatName val="1"/>
              <c:showSerName val="0"/>
              <c:showPercent val="0"/>
            </c:dLbl>
            <c:dLbl>
              <c:idx val="378"/>
              <c:tx>
                <c:rich>
                  <a:bodyPr vert="horz" rot="0" anchor="ctr"/>
                  <a:lstStyle/>
                  <a:p>
                    <a:pPr algn="ctr">
                      <a:defRPr/>
                    </a:pPr>
                    <a:r>
                      <a:rPr lang="en-US" cap="none" sz="700" b="0" i="0" u="none" baseline="0">
                        <a:solidFill>
                          <a:srgbClr val="000000"/>
                        </a:solidFill>
                        <a:latin typeface="Arial"/>
                        <a:ea typeface="Arial"/>
                        <a:cs typeface="Arial"/>
                      </a:rPr>
                      <a:t>InnoV 18 LFA</a:t>
                    </a:r>
                  </a:p>
                </c:rich>
              </c:tx>
              <c:numFmt formatCode="General" sourceLinked="1"/>
              <c:showLegendKey val="0"/>
              <c:showVal val="0"/>
              <c:showBubbleSize val="0"/>
              <c:showCatName val="1"/>
              <c:showSerName val="0"/>
              <c:showPercent val="0"/>
            </c:dLbl>
            <c:dLbl>
              <c:idx val="379"/>
              <c:tx>
                <c:rich>
                  <a:bodyPr vert="horz" rot="0" anchor="ctr"/>
                  <a:lstStyle/>
                  <a:p>
                    <a:pPr algn="ctr">
                      <a:defRPr/>
                    </a:pPr>
                    <a:r>
                      <a:rPr lang="en-US" cap="none" sz="700" b="0" i="0" u="none" baseline="0">
                        <a:solidFill>
                          <a:srgbClr val="000000"/>
                        </a:solidFill>
                        <a:latin typeface="Arial"/>
                        <a:ea typeface="Arial"/>
                        <a:cs typeface="Arial"/>
                      </a:rPr>
                      <a:t>AF9Y 22</a:t>
                    </a:r>
                  </a:p>
                </c:rich>
              </c:tx>
              <c:numFmt formatCode="General" sourceLinked="1"/>
              <c:dLblPos val="l"/>
              <c:showLegendKey val="0"/>
              <c:showVal val="0"/>
              <c:showBubbleSize val="0"/>
              <c:showCatName val="1"/>
              <c:showSerName val="0"/>
              <c:showPercent val="0"/>
            </c:dLbl>
            <c:dLbl>
              <c:idx val="380"/>
              <c:tx>
                <c:rich>
                  <a:bodyPr vert="horz" rot="0" anchor="ctr"/>
                  <a:lstStyle/>
                  <a:p>
                    <a:pPr algn="ctr">
                      <a:defRPr/>
                    </a:pPr>
                    <a:r>
                      <a:rPr lang="en-US" cap="none" sz="700" b="0" i="0" u="none" baseline="0">
                        <a:solidFill>
                          <a:srgbClr val="000000"/>
                        </a:solidFill>
                        <a:latin typeface="Arial"/>
                        <a:ea typeface="Arial"/>
                        <a:cs typeface="Arial"/>
                      </a:rPr>
                      <a:t>+RA3AQ 18</a:t>
                    </a:r>
                  </a:p>
                </c:rich>
              </c:tx>
              <c:numFmt formatCode="General" sourceLinked="1"/>
              <c:showLegendKey val="0"/>
              <c:showVal val="0"/>
              <c:showBubbleSize val="0"/>
              <c:showCatName val="1"/>
              <c:showSerName val="0"/>
              <c:showPercent val="0"/>
            </c:dLbl>
            <c:dLbl>
              <c:idx val="381"/>
              <c:tx>
                <c:rich>
                  <a:bodyPr vert="horz" rot="0" anchor="ctr"/>
                  <a:lstStyle/>
                  <a:p>
                    <a:pPr algn="ctr">
                      <a:defRPr/>
                    </a:pPr>
                    <a:r>
                      <a:rPr lang="en-US" cap="none" sz="700" b="0" i="0" u="none" baseline="0">
                        <a:solidFill>
                          <a:srgbClr val="000000"/>
                        </a:solidFill>
                        <a:latin typeface="Arial"/>
                        <a:ea typeface="Arial"/>
                        <a:cs typeface="Arial"/>
                      </a:rPr>
                      <a:t>*RA3AQ 18</a:t>
                    </a:r>
                  </a:p>
                </c:rich>
              </c:tx>
              <c:numFmt formatCode="General" sourceLinked="1"/>
              <c:dLblPos val="l"/>
              <c:showLegendKey val="0"/>
              <c:showVal val="0"/>
              <c:showBubbleSize val="0"/>
              <c:showCatName val="1"/>
              <c:showSerName val="0"/>
              <c:showPercent val="0"/>
            </c:dLbl>
            <c:dLbl>
              <c:idx val="382"/>
              <c:tx>
                <c:rich>
                  <a:bodyPr vert="horz" rot="0" anchor="ctr"/>
                  <a:lstStyle/>
                  <a:p>
                    <a:pPr algn="ctr">
                      <a:defRPr/>
                    </a:pPr>
                    <a:r>
                      <a:rPr lang="en-US" cap="none" sz="700" b="0" i="0" u="none" baseline="0">
                        <a:solidFill>
                          <a:srgbClr val="000000"/>
                        </a:solidFill>
                        <a:latin typeface="Arial"/>
                        <a:ea typeface="Arial"/>
                        <a:cs typeface="Arial"/>
                      </a:rPr>
                      <a:t>MBI 6.6</a:t>
                    </a:r>
                  </a:p>
                </c:rich>
              </c:tx>
              <c:numFmt formatCode="General" sourceLinked="1"/>
              <c:showLegendKey val="0"/>
              <c:showVal val="0"/>
              <c:showBubbleSize val="0"/>
              <c:showCatName val="1"/>
              <c:showSerName val="0"/>
              <c:showPercent val="0"/>
            </c:dLbl>
            <c:dLbl>
              <c:idx val="383"/>
              <c:tx>
                <c:rich>
                  <a:bodyPr vert="horz" rot="0" anchor="ctr"/>
                  <a:lstStyle/>
                  <a:p>
                    <a:pPr algn="ctr">
                      <a:defRPr/>
                    </a:pPr>
                    <a:r>
                      <a:rPr lang="en-US" cap="none" sz="700" b="0" i="0" u="none" baseline="0">
                        <a:solidFill>
                          <a:srgbClr val="000000"/>
                        </a:solidFill>
                        <a:latin typeface="Arial"/>
                        <a:ea typeface="Arial"/>
                        <a:cs typeface="Arial"/>
                      </a:rPr>
                      <a:t>DK7ZB 19</a:t>
                    </a:r>
                  </a:p>
                </c:rich>
              </c:tx>
              <c:numFmt formatCode="General" sourceLinked="1"/>
              <c:dLblPos val="l"/>
              <c:showLegendKey val="0"/>
              <c:showVal val="0"/>
              <c:showBubbleSize val="0"/>
              <c:showCatName val="1"/>
              <c:showSerName val="0"/>
              <c:showPercent val="0"/>
            </c:dLbl>
            <c:dLbl>
              <c:idx val="384"/>
              <c:tx>
                <c:rich>
                  <a:bodyPr vert="horz" rot="0" anchor="ctr"/>
                  <a:lstStyle/>
                  <a:p>
                    <a:pPr algn="ctr">
                      <a:defRPr/>
                    </a:pPr>
                    <a:r>
                      <a:rPr lang="en-US" cap="none" sz="700" b="0" i="0" u="none" baseline="0">
                        <a:solidFill>
                          <a:srgbClr val="000000"/>
                        </a:solidFill>
                        <a:latin typeface="Arial"/>
                        <a:ea typeface="Arial"/>
                        <a:cs typeface="Arial"/>
                      </a:rPr>
                      <a:t>InnoV 19 LFA</a:t>
                    </a:r>
                  </a:p>
                </c:rich>
              </c:tx>
              <c:numFmt formatCode="General" sourceLinked="1"/>
              <c:showLegendKey val="0"/>
              <c:showVal val="0"/>
              <c:showBubbleSize val="0"/>
              <c:showCatName val="1"/>
              <c:showSerName val="0"/>
              <c:showPercent val="0"/>
            </c:dLbl>
            <c:dLbl>
              <c:idx val="385"/>
              <c:tx>
                <c:rich>
                  <a:bodyPr vert="horz" rot="0" anchor="ctr"/>
                  <a:lstStyle/>
                  <a:p>
                    <a:pPr algn="ctr">
                      <a:defRPr/>
                    </a:pPr>
                    <a:r>
                      <a:rPr lang="en-US" cap="none" sz="700" b="0" i="0" u="none" baseline="0">
                        <a:solidFill>
                          <a:srgbClr val="000000"/>
                        </a:solidFill>
                        <a:latin typeface="Arial"/>
                        <a:ea typeface="Arial"/>
                        <a:cs typeface="Arial"/>
                      </a:rPr>
                      <a:t>*InnoV 19 LFA</a:t>
                    </a:r>
                  </a:p>
                </c:rich>
              </c:tx>
              <c:numFmt formatCode="General" sourceLinked="1"/>
              <c:showLegendKey val="0"/>
              <c:showVal val="0"/>
              <c:showBubbleSize val="0"/>
              <c:showCatName val="1"/>
              <c:showSerName val="0"/>
              <c:showPercent val="0"/>
            </c:dLbl>
            <c:dLbl>
              <c:idx val="386"/>
              <c:tx>
                <c:rich>
                  <a:bodyPr vert="horz" rot="0" anchor="ctr"/>
                  <a:lstStyle/>
                  <a:p>
                    <a:pPr algn="ctr">
                      <a:defRPr/>
                    </a:pPr>
                    <a:r>
                      <a:rPr lang="en-US" cap="none" sz="700" b="0" i="0" u="none" baseline="0">
                        <a:solidFill>
                          <a:srgbClr val="000000"/>
                        </a:solidFill>
                        <a:latin typeface="Arial"/>
                        <a:ea typeface="Arial"/>
                        <a:cs typeface="Arial"/>
                      </a:rPr>
                      <a:t>#BQH 25</a:t>
                    </a:r>
                  </a:p>
                </c:rich>
              </c:tx>
              <c:numFmt formatCode="General" sourceLinked="1"/>
              <c:dLblPos val="l"/>
              <c:showLegendKey val="0"/>
              <c:showVal val="0"/>
              <c:showBubbleSize val="0"/>
              <c:showCatName val="1"/>
              <c:showSerName val="0"/>
              <c:showPercent val="0"/>
            </c:dLbl>
            <c:dLbl>
              <c:idx val="387"/>
              <c:tx>
                <c:rich>
                  <a:bodyPr vert="horz" rot="0" anchor="ctr"/>
                  <a:lstStyle/>
                  <a:p>
                    <a:pPr algn="ctr">
                      <a:defRPr/>
                    </a:pPr>
                    <a:r>
                      <a:rPr lang="en-US" cap="none" sz="700" b="0" i="0" u="none" baseline="0">
                        <a:solidFill>
                          <a:srgbClr val="000000"/>
                        </a:solidFill>
                        <a:latin typeface="Arial"/>
                        <a:ea typeface="Arial"/>
                        <a:cs typeface="Arial"/>
                      </a:rPr>
                      <a:t>InnoV 21 LFA</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trendline>
            <c:spPr>
              <a:ln w="38100">
                <a:solidFill>
                  <a:srgbClr val="008000"/>
                </a:solidFill>
              </a:ln>
            </c:spPr>
            <c:trendlineType val="log"/>
            <c:dispEq val="0"/>
            <c:dispRSqr val="0"/>
          </c:trendline>
          <c:xVal>
            <c:numRef>
              <c:f>'VE7BQH 144 MHz Tables'!$B$12:$B$399</c:f>
              <c:numCache>
                <c:ptCount val="388"/>
                <c:pt idx="0">
                  <c:v>0.43</c:v>
                </c:pt>
                <c:pt idx="1">
                  <c:v>0.588</c:v>
                </c:pt>
                <c:pt idx="2">
                  <c:v>0.752</c:v>
                </c:pt>
                <c:pt idx="3">
                  <c:v>0.865</c:v>
                </c:pt>
                <c:pt idx="4">
                  <c:v>1</c:v>
                </c:pt>
                <c:pt idx="5">
                  <c:v>1.04</c:v>
                </c:pt>
                <c:pt idx="6">
                  <c:v>1.1</c:v>
                </c:pt>
                <c:pt idx="7">
                  <c:v>1.13</c:v>
                </c:pt>
                <c:pt idx="8">
                  <c:v>1.13</c:v>
                </c:pt>
                <c:pt idx="9">
                  <c:v>1.15</c:v>
                </c:pt>
                <c:pt idx="10">
                  <c:v>1.153</c:v>
                </c:pt>
                <c:pt idx="11">
                  <c:v>1.16</c:v>
                </c:pt>
                <c:pt idx="12">
                  <c:v>1.16</c:v>
                </c:pt>
                <c:pt idx="13">
                  <c:v>1.28</c:v>
                </c:pt>
                <c:pt idx="14">
                  <c:v>1.28</c:v>
                </c:pt>
                <c:pt idx="15">
                  <c:v>1.32</c:v>
                </c:pt>
                <c:pt idx="16">
                  <c:v>1.34</c:v>
                </c:pt>
                <c:pt idx="17">
                  <c:v>1.34</c:v>
                </c:pt>
                <c:pt idx="18">
                  <c:v>1.39</c:v>
                </c:pt>
                <c:pt idx="19">
                  <c:v>1.39</c:v>
                </c:pt>
                <c:pt idx="20">
                  <c:v>1.39</c:v>
                </c:pt>
                <c:pt idx="21">
                  <c:v>1.44</c:v>
                </c:pt>
                <c:pt idx="22">
                  <c:v>1.45</c:v>
                </c:pt>
                <c:pt idx="23">
                  <c:v>1.462</c:v>
                </c:pt>
                <c:pt idx="24">
                  <c:v>1.46</c:v>
                </c:pt>
                <c:pt idx="25">
                  <c:v>1.5</c:v>
                </c:pt>
                <c:pt idx="26">
                  <c:v>1.514</c:v>
                </c:pt>
                <c:pt idx="27">
                  <c:v>1.54</c:v>
                </c:pt>
                <c:pt idx="28">
                  <c:v>1.57</c:v>
                </c:pt>
                <c:pt idx="29">
                  <c:v>1.616</c:v>
                </c:pt>
                <c:pt idx="30">
                  <c:v>1.63</c:v>
                </c:pt>
                <c:pt idx="31">
                  <c:v>1.67</c:v>
                </c:pt>
                <c:pt idx="32">
                  <c:v>1.68</c:v>
                </c:pt>
                <c:pt idx="33">
                  <c:v>1.69</c:v>
                </c:pt>
                <c:pt idx="34">
                  <c:v>1.751</c:v>
                </c:pt>
                <c:pt idx="35">
                  <c:v>1.78</c:v>
                </c:pt>
                <c:pt idx="36">
                  <c:v>1.79</c:v>
                </c:pt>
                <c:pt idx="37">
                  <c:v>1.79</c:v>
                </c:pt>
                <c:pt idx="38">
                  <c:v>1.792</c:v>
                </c:pt>
                <c:pt idx="39">
                  <c:v>1.79</c:v>
                </c:pt>
                <c:pt idx="40">
                  <c:v>1.8</c:v>
                </c:pt>
                <c:pt idx="41">
                  <c:v>1.8</c:v>
                </c:pt>
                <c:pt idx="42">
                  <c:v>1.84</c:v>
                </c:pt>
                <c:pt idx="43">
                  <c:v>1.85</c:v>
                </c:pt>
                <c:pt idx="44">
                  <c:v>1.87</c:v>
                </c:pt>
                <c:pt idx="45">
                  <c:v>1.88</c:v>
                </c:pt>
                <c:pt idx="46">
                  <c:v>1.89</c:v>
                </c:pt>
                <c:pt idx="47">
                  <c:v>1.91</c:v>
                </c:pt>
                <c:pt idx="48">
                  <c:v>1.91</c:v>
                </c:pt>
                <c:pt idx="49">
                  <c:v>1.913</c:v>
                </c:pt>
                <c:pt idx="50">
                  <c:v>1.92</c:v>
                </c:pt>
                <c:pt idx="51">
                  <c:v>1.94</c:v>
                </c:pt>
                <c:pt idx="52">
                  <c:v>1.95</c:v>
                </c:pt>
                <c:pt idx="53">
                  <c:v>1.9466</c:v>
                </c:pt>
                <c:pt idx="54">
                  <c:v>1.95</c:v>
                </c:pt>
                <c:pt idx="55">
                  <c:v>1.956</c:v>
                </c:pt>
                <c:pt idx="56">
                  <c:v>2.04</c:v>
                </c:pt>
                <c:pt idx="57">
                  <c:v>2.04</c:v>
                </c:pt>
                <c:pt idx="58">
                  <c:v>2.04</c:v>
                </c:pt>
                <c:pt idx="59">
                  <c:v>2.07</c:v>
                </c:pt>
                <c:pt idx="60">
                  <c:v>2.07</c:v>
                </c:pt>
                <c:pt idx="61">
                  <c:v>2.069</c:v>
                </c:pt>
                <c:pt idx="62">
                  <c:v>2.067</c:v>
                </c:pt>
                <c:pt idx="63">
                  <c:v>2.067</c:v>
                </c:pt>
                <c:pt idx="64">
                  <c:v>2.067</c:v>
                </c:pt>
                <c:pt idx="65">
                  <c:v>2.076</c:v>
                </c:pt>
                <c:pt idx="66">
                  <c:v>2.08</c:v>
                </c:pt>
                <c:pt idx="67">
                  <c:v>2.08</c:v>
                </c:pt>
                <c:pt idx="68">
                  <c:v>2.086</c:v>
                </c:pt>
                <c:pt idx="69">
                  <c:v>2.09</c:v>
                </c:pt>
                <c:pt idx="70">
                  <c:v>2.09</c:v>
                </c:pt>
                <c:pt idx="71">
                  <c:v>2.1</c:v>
                </c:pt>
                <c:pt idx="72">
                  <c:v>2.1</c:v>
                </c:pt>
                <c:pt idx="73">
                  <c:v>2.12</c:v>
                </c:pt>
                <c:pt idx="74">
                  <c:v>2.12</c:v>
                </c:pt>
                <c:pt idx="75">
                  <c:v>2.12</c:v>
                </c:pt>
                <c:pt idx="76">
                  <c:v>2.12</c:v>
                </c:pt>
                <c:pt idx="77">
                  <c:v>2.12</c:v>
                </c:pt>
                <c:pt idx="78">
                  <c:v>2.13</c:v>
                </c:pt>
                <c:pt idx="79">
                  <c:v>2.13</c:v>
                </c:pt>
                <c:pt idx="80">
                  <c:v>2.13</c:v>
                </c:pt>
                <c:pt idx="81">
                  <c:v>2.13</c:v>
                </c:pt>
                <c:pt idx="82">
                  <c:v>2.13</c:v>
                </c:pt>
                <c:pt idx="83">
                  <c:v>2.13</c:v>
                </c:pt>
                <c:pt idx="84">
                  <c:v>2.13</c:v>
                </c:pt>
                <c:pt idx="85">
                  <c:v>2.13</c:v>
                </c:pt>
                <c:pt idx="86">
                  <c:v>2.14</c:v>
                </c:pt>
                <c:pt idx="87">
                  <c:v>2.14</c:v>
                </c:pt>
                <c:pt idx="88">
                  <c:v>2.1375</c:v>
                </c:pt>
                <c:pt idx="89">
                  <c:v>2.16</c:v>
                </c:pt>
                <c:pt idx="90">
                  <c:v>2.16</c:v>
                </c:pt>
                <c:pt idx="91">
                  <c:v>2.16</c:v>
                </c:pt>
                <c:pt idx="92">
                  <c:v>2.17</c:v>
                </c:pt>
                <c:pt idx="93">
                  <c:v>2.17</c:v>
                </c:pt>
                <c:pt idx="94">
                  <c:v>2.17</c:v>
                </c:pt>
                <c:pt idx="95">
                  <c:v>2.18</c:v>
                </c:pt>
                <c:pt idx="96">
                  <c:v>2.19</c:v>
                </c:pt>
                <c:pt idx="97">
                  <c:v>2.22</c:v>
                </c:pt>
                <c:pt idx="98">
                  <c:v>2.28</c:v>
                </c:pt>
                <c:pt idx="99">
                  <c:v>2.29</c:v>
                </c:pt>
                <c:pt idx="100">
                  <c:v>2.32</c:v>
                </c:pt>
                <c:pt idx="101">
                  <c:v>2.34</c:v>
                </c:pt>
                <c:pt idx="102">
                  <c:v>2.34</c:v>
                </c:pt>
                <c:pt idx="103">
                  <c:v>2.35</c:v>
                </c:pt>
                <c:pt idx="104">
                  <c:v>2.3557</c:v>
                </c:pt>
                <c:pt idx="105">
                  <c:v>2.37</c:v>
                </c:pt>
                <c:pt idx="106">
                  <c:v>2.37</c:v>
                </c:pt>
                <c:pt idx="107">
                  <c:v>2.38</c:v>
                </c:pt>
                <c:pt idx="108">
                  <c:v>2.38</c:v>
                </c:pt>
                <c:pt idx="109">
                  <c:v>2.38</c:v>
                </c:pt>
                <c:pt idx="110">
                  <c:v>2.38</c:v>
                </c:pt>
                <c:pt idx="111">
                  <c:v>2.38</c:v>
                </c:pt>
                <c:pt idx="112">
                  <c:v>2.39</c:v>
                </c:pt>
                <c:pt idx="113">
                  <c:v>2.39</c:v>
                </c:pt>
                <c:pt idx="114">
                  <c:v>2.43</c:v>
                </c:pt>
                <c:pt idx="115">
                  <c:v>2.441</c:v>
                </c:pt>
                <c:pt idx="116">
                  <c:v>2.441</c:v>
                </c:pt>
                <c:pt idx="117">
                  <c:v>2.45</c:v>
                </c:pt>
                <c:pt idx="118">
                  <c:v>2.46</c:v>
                </c:pt>
                <c:pt idx="119">
                  <c:v>2.49</c:v>
                </c:pt>
                <c:pt idx="120">
                  <c:v>2.49</c:v>
                </c:pt>
                <c:pt idx="121">
                  <c:v>2.486</c:v>
                </c:pt>
                <c:pt idx="122">
                  <c:v>2.499</c:v>
                </c:pt>
                <c:pt idx="123">
                  <c:v>2.52</c:v>
                </c:pt>
                <c:pt idx="124">
                  <c:v>2.53</c:v>
                </c:pt>
                <c:pt idx="125">
                  <c:v>2.53</c:v>
                </c:pt>
                <c:pt idx="126">
                  <c:v>2.53</c:v>
                </c:pt>
                <c:pt idx="127">
                  <c:v>2.53</c:v>
                </c:pt>
                <c:pt idx="128">
                  <c:v>2.53</c:v>
                </c:pt>
                <c:pt idx="129">
                  <c:v>2.53</c:v>
                </c:pt>
                <c:pt idx="130">
                  <c:v>2.59</c:v>
                </c:pt>
                <c:pt idx="131">
                  <c:v>2.59</c:v>
                </c:pt>
                <c:pt idx="132">
                  <c:v>2.6</c:v>
                </c:pt>
                <c:pt idx="133">
                  <c:v>2.6</c:v>
                </c:pt>
                <c:pt idx="134">
                  <c:v>2.6</c:v>
                </c:pt>
                <c:pt idx="135">
                  <c:v>2.6</c:v>
                </c:pt>
                <c:pt idx="136">
                  <c:v>2.62</c:v>
                </c:pt>
                <c:pt idx="137">
                  <c:v>2.63</c:v>
                </c:pt>
                <c:pt idx="138">
                  <c:v>2.68</c:v>
                </c:pt>
                <c:pt idx="139">
                  <c:v>2.73</c:v>
                </c:pt>
                <c:pt idx="140">
                  <c:v>2.8</c:v>
                </c:pt>
                <c:pt idx="141">
                  <c:v>2.802</c:v>
                </c:pt>
                <c:pt idx="142">
                  <c:v>2.8</c:v>
                </c:pt>
                <c:pt idx="143">
                  <c:v>2.82</c:v>
                </c:pt>
                <c:pt idx="144">
                  <c:v>2.82</c:v>
                </c:pt>
                <c:pt idx="145">
                  <c:v>2.84</c:v>
                </c:pt>
                <c:pt idx="146">
                  <c:v>2.84</c:v>
                </c:pt>
                <c:pt idx="147">
                  <c:v>2.85</c:v>
                </c:pt>
                <c:pt idx="148">
                  <c:v>2.86</c:v>
                </c:pt>
                <c:pt idx="149">
                  <c:v>2.87</c:v>
                </c:pt>
                <c:pt idx="150">
                  <c:v>2.87</c:v>
                </c:pt>
                <c:pt idx="151">
                  <c:v>2.87</c:v>
                </c:pt>
                <c:pt idx="152">
                  <c:v>2.87</c:v>
                </c:pt>
                <c:pt idx="153">
                  <c:v>2.88</c:v>
                </c:pt>
                <c:pt idx="154">
                  <c:v>2.88</c:v>
                </c:pt>
                <c:pt idx="155">
                  <c:v>2.88</c:v>
                </c:pt>
                <c:pt idx="156">
                  <c:v>2.882</c:v>
                </c:pt>
                <c:pt idx="157">
                  <c:v>2.882</c:v>
                </c:pt>
                <c:pt idx="158">
                  <c:v>2.89</c:v>
                </c:pt>
                <c:pt idx="159">
                  <c:v>2.908</c:v>
                </c:pt>
                <c:pt idx="160">
                  <c:v>2.9248</c:v>
                </c:pt>
                <c:pt idx="161">
                  <c:v>2.93</c:v>
                </c:pt>
                <c:pt idx="162">
                  <c:v>2.95</c:v>
                </c:pt>
                <c:pt idx="163">
                  <c:v>2.97</c:v>
                </c:pt>
                <c:pt idx="164">
                  <c:v>2.97</c:v>
                </c:pt>
                <c:pt idx="165">
                  <c:v>2.98</c:v>
                </c:pt>
                <c:pt idx="166">
                  <c:v>2.98</c:v>
                </c:pt>
                <c:pt idx="167">
                  <c:v>2.98</c:v>
                </c:pt>
                <c:pt idx="168">
                  <c:v>3</c:v>
                </c:pt>
                <c:pt idx="169">
                  <c:v>3.01</c:v>
                </c:pt>
                <c:pt idx="170">
                  <c:v>3.01</c:v>
                </c:pt>
                <c:pt idx="171">
                  <c:v>3.01</c:v>
                </c:pt>
                <c:pt idx="172">
                  <c:v>3.01</c:v>
                </c:pt>
                <c:pt idx="173">
                  <c:v>3.04</c:v>
                </c:pt>
                <c:pt idx="174">
                  <c:v>3.06</c:v>
                </c:pt>
                <c:pt idx="175">
                  <c:v>3.08</c:v>
                </c:pt>
                <c:pt idx="176">
                  <c:v>3.08</c:v>
                </c:pt>
                <c:pt idx="177">
                  <c:v>3.09</c:v>
                </c:pt>
                <c:pt idx="178">
                  <c:v>3.09</c:v>
                </c:pt>
                <c:pt idx="179">
                  <c:v>3.1</c:v>
                </c:pt>
                <c:pt idx="180">
                  <c:v>3.1</c:v>
                </c:pt>
                <c:pt idx="181">
                  <c:v>3.1</c:v>
                </c:pt>
                <c:pt idx="182">
                  <c:v>3.12</c:v>
                </c:pt>
                <c:pt idx="183">
                  <c:v>3.14</c:v>
                </c:pt>
                <c:pt idx="184">
                  <c:v>3.14</c:v>
                </c:pt>
                <c:pt idx="185">
                  <c:v>3.17</c:v>
                </c:pt>
                <c:pt idx="186">
                  <c:v>3.17</c:v>
                </c:pt>
                <c:pt idx="187">
                  <c:v>3.17</c:v>
                </c:pt>
                <c:pt idx="188">
                  <c:v>3.19</c:v>
                </c:pt>
                <c:pt idx="189">
                  <c:v>3.2</c:v>
                </c:pt>
                <c:pt idx="190">
                  <c:v>3.22</c:v>
                </c:pt>
                <c:pt idx="191">
                  <c:v>3.23</c:v>
                </c:pt>
                <c:pt idx="192">
                  <c:v>3.23</c:v>
                </c:pt>
                <c:pt idx="193">
                  <c:v>3.26</c:v>
                </c:pt>
                <c:pt idx="194">
                  <c:v>3.26</c:v>
                </c:pt>
                <c:pt idx="195">
                  <c:v>3.26</c:v>
                </c:pt>
                <c:pt idx="196">
                  <c:v>3.26</c:v>
                </c:pt>
                <c:pt idx="197">
                  <c:v>3.27</c:v>
                </c:pt>
                <c:pt idx="198">
                  <c:v>3.3</c:v>
                </c:pt>
                <c:pt idx="199">
                  <c:v>3.3</c:v>
                </c:pt>
                <c:pt idx="200">
                  <c:v>3.3</c:v>
                </c:pt>
                <c:pt idx="201">
                  <c:v>3.3</c:v>
                </c:pt>
                <c:pt idx="202">
                  <c:v>3.31</c:v>
                </c:pt>
                <c:pt idx="203">
                  <c:v>3.31</c:v>
                </c:pt>
                <c:pt idx="204">
                  <c:v>3.32</c:v>
                </c:pt>
                <c:pt idx="205">
                  <c:v>3.33</c:v>
                </c:pt>
                <c:pt idx="206">
                  <c:v>3.36</c:v>
                </c:pt>
                <c:pt idx="207">
                  <c:v>3.366</c:v>
                </c:pt>
                <c:pt idx="208">
                  <c:v>3.366</c:v>
                </c:pt>
                <c:pt idx="209">
                  <c:v>3.38</c:v>
                </c:pt>
                <c:pt idx="210">
                  <c:v>3.4</c:v>
                </c:pt>
                <c:pt idx="211">
                  <c:v>3.4</c:v>
                </c:pt>
                <c:pt idx="212">
                  <c:v>3.412</c:v>
                </c:pt>
                <c:pt idx="213">
                  <c:v>3.41</c:v>
                </c:pt>
                <c:pt idx="214">
                  <c:v>3.41</c:v>
                </c:pt>
                <c:pt idx="215">
                  <c:v>3.42</c:v>
                </c:pt>
                <c:pt idx="216">
                  <c:v>3.43</c:v>
                </c:pt>
                <c:pt idx="217">
                  <c:v>3.43</c:v>
                </c:pt>
                <c:pt idx="218">
                  <c:v>3.43</c:v>
                </c:pt>
                <c:pt idx="219">
                  <c:v>3.44</c:v>
                </c:pt>
                <c:pt idx="220">
                  <c:v>3.44</c:v>
                </c:pt>
                <c:pt idx="221">
                  <c:v>3.44</c:v>
                </c:pt>
                <c:pt idx="222">
                  <c:v>3.49</c:v>
                </c:pt>
                <c:pt idx="223">
                  <c:v>3.5039</c:v>
                </c:pt>
                <c:pt idx="224">
                  <c:v>3.5039</c:v>
                </c:pt>
                <c:pt idx="225">
                  <c:v>3.57</c:v>
                </c:pt>
                <c:pt idx="226">
                  <c:v>3.59</c:v>
                </c:pt>
                <c:pt idx="227">
                  <c:v>3.59</c:v>
                </c:pt>
                <c:pt idx="228">
                  <c:v>3.61</c:v>
                </c:pt>
                <c:pt idx="229">
                  <c:v>3.61</c:v>
                </c:pt>
                <c:pt idx="230">
                  <c:v>3.64</c:v>
                </c:pt>
                <c:pt idx="231">
                  <c:v>3.64</c:v>
                </c:pt>
                <c:pt idx="232">
                  <c:v>3.775</c:v>
                </c:pt>
                <c:pt idx="233">
                  <c:v>3.79</c:v>
                </c:pt>
                <c:pt idx="234">
                  <c:v>3.79</c:v>
                </c:pt>
                <c:pt idx="235">
                  <c:v>3.798</c:v>
                </c:pt>
                <c:pt idx="236">
                  <c:v>3.798</c:v>
                </c:pt>
                <c:pt idx="237">
                  <c:v>3.81</c:v>
                </c:pt>
                <c:pt idx="238">
                  <c:v>3.81</c:v>
                </c:pt>
                <c:pt idx="239">
                  <c:v>3.83</c:v>
                </c:pt>
                <c:pt idx="240">
                  <c:v>3.83</c:v>
                </c:pt>
                <c:pt idx="241">
                  <c:v>3.83</c:v>
                </c:pt>
                <c:pt idx="242">
                  <c:v>3.84</c:v>
                </c:pt>
                <c:pt idx="243">
                  <c:v>3.85</c:v>
                </c:pt>
                <c:pt idx="244">
                  <c:v>3.85</c:v>
                </c:pt>
                <c:pt idx="245">
                  <c:v>3.86</c:v>
                </c:pt>
                <c:pt idx="246">
                  <c:v>3.86</c:v>
                </c:pt>
                <c:pt idx="247">
                  <c:v>3.92</c:v>
                </c:pt>
                <c:pt idx="248">
                  <c:v>3.93</c:v>
                </c:pt>
                <c:pt idx="249">
                  <c:v>3.95</c:v>
                </c:pt>
                <c:pt idx="250">
                  <c:v>3.98</c:v>
                </c:pt>
                <c:pt idx="251">
                  <c:v>3.98</c:v>
                </c:pt>
                <c:pt idx="252">
                  <c:v>3.99</c:v>
                </c:pt>
                <c:pt idx="253">
                  <c:v>4.01</c:v>
                </c:pt>
                <c:pt idx="254">
                  <c:v>4.01</c:v>
                </c:pt>
                <c:pt idx="255">
                  <c:v>4.01</c:v>
                </c:pt>
                <c:pt idx="256">
                  <c:v>4.01</c:v>
                </c:pt>
                <c:pt idx="257">
                  <c:v>4.01</c:v>
                </c:pt>
                <c:pt idx="258">
                  <c:v>4.03</c:v>
                </c:pt>
                <c:pt idx="259">
                  <c:v>4.04</c:v>
                </c:pt>
                <c:pt idx="260">
                  <c:v>4.09</c:v>
                </c:pt>
                <c:pt idx="261">
                  <c:v>4.169</c:v>
                </c:pt>
                <c:pt idx="262">
                  <c:v>4.19</c:v>
                </c:pt>
                <c:pt idx="263">
                  <c:v>4.19</c:v>
                </c:pt>
                <c:pt idx="264">
                  <c:v>4.18</c:v>
                </c:pt>
                <c:pt idx="265">
                  <c:v>4.23</c:v>
                </c:pt>
                <c:pt idx="266">
                  <c:v>4.23</c:v>
                </c:pt>
                <c:pt idx="267">
                  <c:v>4.23</c:v>
                </c:pt>
                <c:pt idx="268">
                  <c:v>4.23</c:v>
                </c:pt>
                <c:pt idx="269">
                  <c:v>4.24</c:v>
                </c:pt>
                <c:pt idx="270">
                  <c:v>4.24</c:v>
                </c:pt>
                <c:pt idx="271">
                  <c:v>4.24</c:v>
                </c:pt>
                <c:pt idx="272">
                  <c:v>4.24</c:v>
                </c:pt>
                <c:pt idx="273">
                  <c:v>4.2377</c:v>
                </c:pt>
                <c:pt idx="274">
                  <c:v>4.258</c:v>
                </c:pt>
                <c:pt idx="275">
                  <c:v>4.28</c:v>
                </c:pt>
                <c:pt idx="276">
                  <c:v>4.3</c:v>
                </c:pt>
                <c:pt idx="277">
                  <c:v>4.3</c:v>
                </c:pt>
                <c:pt idx="278">
                  <c:v>4.3</c:v>
                </c:pt>
                <c:pt idx="279">
                  <c:v>4.3</c:v>
                </c:pt>
                <c:pt idx="280">
                  <c:v>4.297</c:v>
                </c:pt>
                <c:pt idx="281">
                  <c:v>4.32</c:v>
                </c:pt>
                <c:pt idx="282">
                  <c:v>4.32</c:v>
                </c:pt>
                <c:pt idx="283">
                  <c:v>4.32</c:v>
                </c:pt>
                <c:pt idx="284">
                  <c:v>4.32</c:v>
                </c:pt>
                <c:pt idx="285">
                  <c:v>4.32</c:v>
                </c:pt>
                <c:pt idx="286">
                  <c:v>4.33</c:v>
                </c:pt>
                <c:pt idx="287">
                  <c:v>4.33</c:v>
                </c:pt>
                <c:pt idx="288">
                  <c:v>4.37</c:v>
                </c:pt>
                <c:pt idx="289">
                  <c:v>4.37</c:v>
                </c:pt>
                <c:pt idx="290">
                  <c:v>4.4</c:v>
                </c:pt>
                <c:pt idx="291">
                  <c:v>4.41</c:v>
                </c:pt>
                <c:pt idx="292">
                  <c:v>4.47</c:v>
                </c:pt>
                <c:pt idx="293">
                  <c:v>4.47</c:v>
                </c:pt>
                <c:pt idx="294">
                  <c:v>4.49</c:v>
                </c:pt>
                <c:pt idx="295">
                  <c:v>4.49</c:v>
                </c:pt>
                <c:pt idx="296">
                  <c:v>4.61</c:v>
                </c:pt>
                <c:pt idx="297">
                  <c:v>4.64</c:v>
                </c:pt>
                <c:pt idx="298">
                  <c:v>4.68</c:v>
                </c:pt>
                <c:pt idx="299">
                  <c:v>4.68</c:v>
                </c:pt>
                <c:pt idx="300">
                  <c:v>4.68</c:v>
                </c:pt>
                <c:pt idx="301">
                  <c:v>4.73</c:v>
                </c:pt>
                <c:pt idx="302">
                  <c:v>4.74</c:v>
                </c:pt>
                <c:pt idx="303">
                  <c:v>4.74</c:v>
                </c:pt>
                <c:pt idx="304">
                  <c:v>4.75</c:v>
                </c:pt>
                <c:pt idx="305">
                  <c:v>4.75</c:v>
                </c:pt>
                <c:pt idx="306">
                  <c:v>4.76</c:v>
                </c:pt>
                <c:pt idx="307">
                  <c:v>4.76</c:v>
                </c:pt>
                <c:pt idx="308">
                  <c:v>4.78</c:v>
                </c:pt>
                <c:pt idx="309">
                  <c:v>4.78</c:v>
                </c:pt>
                <c:pt idx="310">
                  <c:v>4.78</c:v>
                </c:pt>
                <c:pt idx="311">
                  <c:v>4.81</c:v>
                </c:pt>
                <c:pt idx="312">
                  <c:v>4.81</c:v>
                </c:pt>
                <c:pt idx="313">
                  <c:v>4.81</c:v>
                </c:pt>
                <c:pt idx="314">
                  <c:v>4.81</c:v>
                </c:pt>
                <c:pt idx="315">
                  <c:v>4.82</c:v>
                </c:pt>
                <c:pt idx="316">
                  <c:v>4.83</c:v>
                </c:pt>
                <c:pt idx="317">
                  <c:v>4.83</c:v>
                </c:pt>
                <c:pt idx="318">
                  <c:v>4.84</c:v>
                </c:pt>
                <c:pt idx="319">
                  <c:v>4.89</c:v>
                </c:pt>
                <c:pt idx="320">
                  <c:v>4.92</c:v>
                </c:pt>
                <c:pt idx="321">
                  <c:v>4.95</c:v>
                </c:pt>
                <c:pt idx="322">
                  <c:v>4.95</c:v>
                </c:pt>
                <c:pt idx="323">
                  <c:v>4.95</c:v>
                </c:pt>
                <c:pt idx="324">
                  <c:v>4.95</c:v>
                </c:pt>
                <c:pt idx="325">
                  <c:v>4.95</c:v>
                </c:pt>
                <c:pt idx="326">
                  <c:v>4.98</c:v>
                </c:pt>
                <c:pt idx="327">
                  <c:v>4.99</c:v>
                </c:pt>
                <c:pt idx="328">
                  <c:v>4.99</c:v>
                </c:pt>
                <c:pt idx="329">
                  <c:v>4.99</c:v>
                </c:pt>
                <c:pt idx="330">
                  <c:v>4.99</c:v>
                </c:pt>
                <c:pt idx="331">
                  <c:v>4.99</c:v>
                </c:pt>
                <c:pt idx="332">
                  <c:v>5.02</c:v>
                </c:pt>
                <c:pt idx="333">
                  <c:v>5.02</c:v>
                </c:pt>
                <c:pt idx="334">
                  <c:v>5.11</c:v>
                </c:pt>
                <c:pt idx="335">
                  <c:v>5.11</c:v>
                </c:pt>
                <c:pt idx="336">
                  <c:v>5.12</c:v>
                </c:pt>
                <c:pt idx="337">
                  <c:v>5.14</c:v>
                </c:pt>
                <c:pt idx="338">
                  <c:v>5.16</c:v>
                </c:pt>
                <c:pt idx="339">
                  <c:v>5.16</c:v>
                </c:pt>
                <c:pt idx="340">
                  <c:v>5.213</c:v>
                </c:pt>
                <c:pt idx="341">
                  <c:v>5.21</c:v>
                </c:pt>
                <c:pt idx="342">
                  <c:v>5.21</c:v>
                </c:pt>
                <c:pt idx="343">
                  <c:v>5.213</c:v>
                </c:pt>
                <c:pt idx="344">
                  <c:v>5.21</c:v>
                </c:pt>
                <c:pt idx="345">
                  <c:v>5.21</c:v>
                </c:pt>
                <c:pt idx="346">
                  <c:v>5.23</c:v>
                </c:pt>
                <c:pt idx="347">
                  <c:v>5.27</c:v>
                </c:pt>
                <c:pt idx="348">
                  <c:v>5.3</c:v>
                </c:pt>
                <c:pt idx="349">
                  <c:v>5.3</c:v>
                </c:pt>
                <c:pt idx="350">
                  <c:v>5.42</c:v>
                </c:pt>
                <c:pt idx="351">
                  <c:v>5.42</c:v>
                </c:pt>
                <c:pt idx="352">
                  <c:v>5.42</c:v>
                </c:pt>
                <c:pt idx="353">
                  <c:v>5.52</c:v>
                </c:pt>
                <c:pt idx="354">
                  <c:v>5.64</c:v>
                </c:pt>
                <c:pt idx="355">
                  <c:v>5.64</c:v>
                </c:pt>
                <c:pt idx="356">
                  <c:v>5.67</c:v>
                </c:pt>
                <c:pt idx="357">
                  <c:v>5.67</c:v>
                </c:pt>
                <c:pt idx="358">
                  <c:v>5.69</c:v>
                </c:pt>
                <c:pt idx="359">
                  <c:v>5.71</c:v>
                </c:pt>
                <c:pt idx="360">
                  <c:v>5.71</c:v>
                </c:pt>
                <c:pt idx="361">
                  <c:v>5.74</c:v>
                </c:pt>
                <c:pt idx="362">
                  <c:v>5.74</c:v>
                </c:pt>
                <c:pt idx="363">
                  <c:v>5.74</c:v>
                </c:pt>
                <c:pt idx="364">
                  <c:v>5.74</c:v>
                </c:pt>
                <c:pt idx="365">
                  <c:v>5.74</c:v>
                </c:pt>
                <c:pt idx="366">
                  <c:v>5.74</c:v>
                </c:pt>
                <c:pt idx="367">
                  <c:v>5.739</c:v>
                </c:pt>
                <c:pt idx="368">
                  <c:v>5.75</c:v>
                </c:pt>
                <c:pt idx="369">
                  <c:v>5.77</c:v>
                </c:pt>
                <c:pt idx="370">
                  <c:v>5.77</c:v>
                </c:pt>
                <c:pt idx="371">
                  <c:v>5.77</c:v>
                </c:pt>
                <c:pt idx="372">
                  <c:v>5.77</c:v>
                </c:pt>
                <c:pt idx="373">
                  <c:v>5.82</c:v>
                </c:pt>
                <c:pt idx="374">
                  <c:v>5.88</c:v>
                </c:pt>
                <c:pt idx="375">
                  <c:v>6</c:v>
                </c:pt>
                <c:pt idx="376">
                  <c:v>6.12</c:v>
                </c:pt>
                <c:pt idx="377">
                  <c:v>6.12</c:v>
                </c:pt>
                <c:pt idx="378">
                  <c:v>6.14</c:v>
                </c:pt>
                <c:pt idx="379">
                  <c:v>6.14</c:v>
                </c:pt>
                <c:pt idx="380">
                  <c:v>6.28</c:v>
                </c:pt>
                <c:pt idx="381">
                  <c:v>6.28</c:v>
                </c:pt>
                <c:pt idx="382">
                  <c:v>6.58</c:v>
                </c:pt>
                <c:pt idx="383">
                  <c:v>6.59</c:v>
                </c:pt>
                <c:pt idx="384">
                  <c:v>6.62</c:v>
                </c:pt>
                <c:pt idx="385">
                  <c:v>6.62</c:v>
                </c:pt>
                <c:pt idx="386">
                  <c:v>7.3</c:v>
                </c:pt>
                <c:pt idx="387">
                  <c:v>7.55</c:v>
                </c:pt>
              </c:numCache>
            </c:numRef>
          </c:xVal>
          <c:yVal>
            <c:numRef>
              <c:f>'VE7BQH 144 MHz Tables'!$I$12:$I$399</c:f>
              <c:numCache>
                <c:ptCount val="388"/>
                <c:pt idx="0">
                  <c:v>-7.548508973931966</c:v>
                </c:pt>
                <c:pt idx="1">
                  <c:v>-11.711460378486464</c:v>
                </c:pt>
                <c:pt idx="2">
                  <c:v>-10.716881970731762</c:v>
                </c:pt>
                <c:pt idx="3">
                  <c:v>-10.07584528511337</c:v>
                </c:pt>
                <c:pt idx="4">
                  <c:v>-10.134784201398649</c:v>
                </c:pt>
                <c:pt idx="5">
                  <c:v>-7.952292801333794</c:v>
                </c:pt>
                <c:pt idx="6">
                  <c:v>-9.33562061242014</c:v>
                </c:pt>
                <c:pt idx="7">
                  <c:v>-9.34894246563761</c:v>
                </c:pt>
                <c:pt idx="8">
                  <c:v>-9.248923178902853</c:v>
                </c:pt>
                <c:pt idx="9">
                  <c:v>-10.889097203584775</c:v>
                </c:pt>
                <c:pt idx="10">
                  <c:v>-9.188124807562438</c:v>
                </c:pt>
                <c:pt idx="11">
                  <c:v>-9.427099010528526</c:v>
                </c:pt>
                <c:pt idx="12">
                  <c:v>-9.808712496938707</c:v>
                </c:pt>
                <c:pt idx="13">
                  <c:v>-9.64936553050794</c:v>
                </c:pt>
                <c:pt idx="14">
                  <c:v>-9.987434109698036</c:v>
                </c:pt>
                <c:pt idx="15">
                  <c:v>-6.11259246121001</c:v>
                </c:pt>
                <c:pt idx="16">
                  <c:v>-9.328467862349306</c:v>
                </c:pt>
                <c:pt idx="17">
                  <c:v>-9.113692008299928</c:v>
                </c:pt>
                <c:pt idx="18">
                  <c:v>-9.110442625537303</c:v>
                </c:pt>
                <c:pt idx="19">
                  <c:v>-8.62669511603147</c:v>
                </c:pt>
                <c:pt idx="20">
                  <c:v>-8.971964924949688</c:v>
                </c:pt>
                <c:pt idx="21">
                  <c:v>-8.734800387769152</c:v>
                </c:pt>
                <c:pt idx="22">
                  <c:v>-8.546287794068096</c:v>
                </c:pt>
                <c:pt idx="23">
                  <c:v>-8.921654537272417</c:v>
                </c:pt>
                <c:pt idx="24">
                  <c:v>-8.809601271835131</c:v>
                </c:pt>
                <c:pt idx="25">
                  <c:v>-8.399612275952176</c:v>
                </c:pt>
                <c:pt idx="26">
                  <c:v>-7.443513867603539</c:v>
                </c:pt>
                <c:pt idx="27">
                  <c:v>-8.35416752523006</c:v>
                </c:pt>
                <c:pt idx="28">
                  <c:v>-9.42673319084944</c:v>
                </c:pt>
                <c:pt idx="29">
                  <c:v>-8.18221404135631</c:v>
                </c:pt>
                <c:pt idx="30">
                  <c:v>-9.294406920556511</c:v>
                </c:pt>
                <c:pt idx="31">
                  <c:v>-8.230601183677738</c:v>
                </c:pt>
                <c:pt idx="32">
                  <c:v>-8.260778287556501</c:v>
                </c:pt>
                <c:pt idx="33">
                  <c:v>-9.527020165276227</c:v>
                </c:pt>
                <c:pt idx="34">
                  <c:v>-7.054907504568753</c:v>
                </c:pt>
                <c:pt idx="35">
                  <c:v>-7.773948814542731</c:v>
                </c:pt>
                <c:pt idx="36">
                  <c:v>-7.664254826983264</c:v>
                </c:pt>
                <c:pt idx="37">
                  <c:v>-7.683512134701861</c:v>
                </c:pt>
                <c:pt idx="38">
                  <c:v>-7.70616634336352</c:v>
                </c:pt>
                <c:pt idx="39">
                  <c:v>-7.83128448251</c:v>
                </c:pt>
                <c:pt idx="40">
                  <c:v>-8.93435900159474</c:v>
                </c:pt>
                <c:pt idx="41">
                  <c:v>-8.83214225732322</c:v>
                </c:pt>
                <c:pt idx="42">
                  <c:v>-8.71019769250498</c:v>
                </c:pt>
                <c:pt idx="43">
                  <c:v>-7.601926254540462</c:v>
                </c:pt>
                <c:pt idx="44">
                  <c:v>-8.036290482207061</c:v>
                </c:pt>
                <c:pt idx="45">
                  <c:v>-8.391430022617893</c:v>
                </c:pt>
                <c:pt idx="46">
                  <c:v>-8.374478257747413</c:v>
                </c:pt>
                <c:pt idx="47">
                  <c:v>-8.107479163717592</c:v>
                </c:pt>
                <c:pt idx="48">
                  <c:v>-7.752780121682449</c:v>
                </c:pt>
                <c:pt idx="49">
                  <c:v>-7.549086865923758</c:v>
                </c:pt>
                <c:pt idx="50">
                  <c:v>-4.544461880291635</c:v>
                </c:pt>
                <c:pt idx="51">
                  <c:v>-7.657491591911061</c:v>
                </c:pt>
                <c:pt idx="52">
                  <c:v>-7.367667773513855</c:v>
                </c:pt>
                <c:pt idx="53">
                  <c:v>-7.44438825158953</c:v>
                </c:pt>
                <c:pt idx="54">
                  <c:v>-7.480363094817982</c:v>
                </c:pt>
                <c:pt idx="55">
                  <c:v>-7.428574014072964</c:v>
                </c:pt>
                <c:pt idx="56">
                  <c:v>-7.785946255066918</c:v>
                </c:pt>
                <c:pt idx="57">
                  <c:v>-7.727915316205664</c:v>
                </c:pt>
                <c:pt idx="58">
                  <c:v>-7.35214247256712</c:v>
                </c:pt>
                <c:pt idx="59">
                  <c:v>-7.322907339699643</c:v>
                </c:pt>
                <c:pt idx="60">
                  <c:v>-7.346591157874887</c:v>
                </c:pt>
                <c:pt idx="61">
                  <c:v>-6.76172141949116</c:v>
                </c:pt>
                <c:pt idx="62">
                  <c:v>-6.627540248068659</c:v>
                </c:pt>
                <c:pt idx="63">
                  <c:v>-6.618879389057618</c:v>
                </c:pt>
                <c:pt idx="64">
                  <c:v>-6.294819228945869</c:v>
                </c:pt>
                <c:pt idx="65">
                  <c:v>-7.173113754485687</c:v>
                </c:pt>
                <c:pt idx="66">
                  <c:v>-7.411056267121172</c:v>
                </c:pt>
                <c:pt idx="67">
                  <c:v>-7.411056267121172</c:v>
                </c:pt>
                <c:pt idx="68">
                  <c:v>-6.957967030494274</c:v>
                </c:pt>
                <c:pt idx="69">
                  <c:v>-7.774948473693424</c:v>
                </c:pt>
                <c:pt idx="70">
                  <c:v>-7.52922276882266</c:v>
                </c:pt>
                <c:pt idx="71">
                  <c:v>-4.884939826401975</c:v>
                </c:pt>
                <c:pt idx="72">
                  <c:v>-4.7433610495819565</c:v>
                </c:pt>
                <c:pt idx="73">
                  <c:v>-7.448154188656172</c:v>
                </c:pt>
                <c:pt idx="74">
                  <c:v>-7.394857275756969</c:v>
                </c:pt>
                <c:pt idx="75">
                  <c:v>-6.938246199260707</c:v>
                </c:pt>
                <c:pt idx="76">
                  <c:v>-7.041773733650022</c:v>
                </c:pt>
                <c:pt idx="77">
                  <c:v>-6.535714421670416</c:v>
                </c:pt>
                <c:pt idx="78">
                  <c:v>-9.923638055663147</c:v>
                </c:pt>
                <c:pt idx="79">
                  <c:v>-10.001677076689479</c:v>
                </c:pt>
                <c:pt idx="80">
                  <c:v>-9.981186586481869</c:v>
                </c:pt>
                <c:pt idx="81">
                  <c:v>-10.020818522762678</c:v>
                </c:pt>
                <c:pt idx="82">
                  <c:v>-8.684094444186027</c:v>
                </c:pt>
                <c:pt idx="83">
                  <c:v>-8.79488863840336</c:v>
                </c:pt>
                <c:pt idx="84">
                  <c:v>-8.345215110976284</c:v>
                </c:pt>
                <c:pt idx="85">
                  <c:v>-7.982481315469382</c:v>
                </c:pt>
                <c:pt idx="86">
                  <c:v>-7.003475642892106</c:v>
                </c:pt>
                <c:pt idx="87">
                  <c:v>-7.060367355465733</c:v>
                </c:pt>
                <c:pt idx="88">
                  <c:v>-7.109643131263361</c:v>
                </c:pt>
                <c:pt idx="89">
                  <c:v>-10.030987123686444</c:v>
                </c:pt>
                <c:pt idx="90">
                  <c:v>-9.118124119384639</c:v>
                </c:pt>
                <c:pt idx="91">
                  <c:v>-7.2151061712435265</c:v>
                </c:pt>
                <c:pt idx="92">
                  <c:v>-7.920745032519132</c:v>
                </c:pt>
                <c:pt idx="93">
                  <c:v>-8.105814656349281</c:v>
                </c:pt>
                <c:pt idx="94">
                  <c:v>-8.188254039188013</c:v>
                </c:pt>
                <c:pt idx="95">
                  <c:v>-7.645254153095895</c:v>
                </c:pt>
                <c:pt idx="96">
                  <c:v>-8.537175849901871</c:v>
                </c:pt>
                <c:pt idx="97">
                  <c:v>-6.711210865044471</c:v>
                </c:pt>
                <c:pt idx="98">
                  <c:v>-6.534029661736689</c:v>
                </c:pt>
                <c:pt idx="99">
                  <c:v>-4.079162372099429</c:v>
                </c:pt>
                <c:pt idx="100">
                  <c:v>-6.878665118346838</c:v>
                </c:pt>
                <c:pt idx="101">
                  <c:v>-8.043774469399889</c:v>
                </c:pt>
                <c:pt idx="102">
                  <c:v>-8.001724223837417</c:v>
                </c:pt>
                <c:pt idx="103">
                  <c:v>-6.514041758731967</c:v>
                </c:pt>
                <c:pt idx="104">
                  <c:v>-6.39528947427215</c:v>
                </c:pt>
                <c:pt idx="105">
                  <c:v>-6.614977081897422</c:v>
                </c:pt>
                <c:pt idx="106">
                  <c:v>-6.588158459708318</c:v>
                </c:pt>
                <c:pt idx="107">
                  <c:v>-7.909110901601121</c:v>
                </c:pt>
                <c:pt idx="108">
                  <c:v>-7.911264854518848</c:v>
                </c:pt>
                <c:pt idx="109">
                  <c:v>-6.341860489620043</c:v>
                </c:pt>
                <c:pt idx="110">
                  <c:v>-6.279536713021482</c:v>
                </c:pt>
                <c:pt idx="111">
                  <c:v>-7.007326928150004</c:v>
                </c:pt>
                <c:pt idx="112">
                  <c:v>-6.852378737620494</c:v>
                </c:pt>
                <c:pt idx="113">
                  <c:v>-7.185387430835814</c:v>
                </c:pt>
                <c:pt idx="114">
                  <c:v>-6.227562719518168</c:v>
                </c:pt>
                <c:pt idx="115">
                  <c:v>-5.920569002093934</c:v>
                </c:pt>
                <c:pt idx="116">
                  <c:v>-5.9000995323531455</c:v>
                </c:pt>
                <c:pt idx="117">
                  <c:v>-6.137282150936176</c:v>
                </c:pt>
                <c:pt idx="118">
                  <c:v>-6.486388217357057</c:v>
                </c:pt>
                <c:pt idx="119">
                  <c:v>-6.5311028656045735</c:v>
                </c:pt>
                <c:pt idx="120">
                  <c:v>-6.4413428984769325</c:v>
                </c:pt>
                <c:pt idx="121">
                  <c:v>-6.0328158711893</c:v>
                </c:pt>
                <c:pt idx="122">
                  <c:v>-6.80946520613546</c:v>
                </c:pt>
                <c:pt idx="123">
                  <c:v>-6.647918116392255</c:v>
                </c:pt>
                <c:pt idx="124">
                  <c:v>-6.0791229854749425</c:v>
                </c:pt>
                <c:pt idx="125">
                  <c:v>-6.05248699395273</c:v>
                </c:pt>
                <c:pt idx="126">
                  <c:v>-6.76656030372531</c:v>
                </c:pt>
                <c:pt idx="127">
                  <c:v>-6.76656030372531</c:v>
                </c:pt>
                <c:pt idx="128">
                  <c:v>-6.837228740278633</c:v>
                </c:pt>
                <c:pt idx="129">
                  <c:v>-6.461306645145836</c:v>
                </c:pt>
                <c:pt idx="130">
                  <c:v>-6.074228139905131</c:v>
                </c:pt>
                <c:pt idx="131">
                  <c:v>-6.082589096076596</c:v>
                </c:pt>
                <c:pt idx="132">
                  <c:v>-7.25227124824324</c:v>
                </c:pt>
                <c:pt idx="133">
                  <c:v>-7.348584648609947</c:v>
                </c:pt>
                <c:pt idx="134">
                  <c:v>-7.011502799331847</c:v>
                </c:pt>
                <c:pt idx="135">
                  <c:v>-6.0564930616961625</c:v>
                </c:pt>
                <c:pt idx="136">
                  <c:v>-5.524441098931103</c:v>
                </c:pt>
                <c:pt idx="137">
                  <c:v>-5.856939766561183</c:v>
                </c:pt>
                <c:pt idx="138">
                  <c:v>-6.364725285005161</c:v>
                </c:pt>
                <c:pt idx="139">
                  <c:v>-5.305543791053598</c:v>
                </c:pt>
                <c:pt idx="140">
                  <c:v>-6.629522370938009</c:v>
                </c:pt>
                <c:pt idx="141">
                  <c:v>-5.575712151410762</c:v>
                </c:pt>
                <c:pt idx="142">
                  <c:v>-5.5682322505191415</c:v>
                </c:pt>
                <c:pt idx="143">
                  <c:v>-5.398558349335637</c:v>
                </c:pt>
                <c:pt idx="144">
                  <c:v>-5.235115795499066</c:v>
                </c:pt>
                <c:pt idx="145">
                  <c:v>-6.153157013372912</c:v>
                </c:pt>
                <c:pt idx="146">
                  <c:v>-3.5762993066247937</c:v>
                </c:pt>
                <c:pt idx="147">
                  <c:v>-5.303077177757764</c:v>
                </c:pt>
                <c:pt idx="148">
                  <c:v>-5.698852965738848</c:v>
                </c:pt>
                <c:pt idx="149">
                  <c:v>-5.568815507361055</c:v>
                </c:pt>
                <c:pt idx="150">
                  <c:v>-6.408905565179204</c:v>
                </c:pt>
                <c:pt idx="151">
                  <c:v>-5.1852367478055825</c:v>
                </c:pt>
                <c:pt idx="152">
                  <c:v>-5.477267979747868</c:v>
                </c:pt>
                <c:pt idx="153">
                  <c:v>-5.785867229609526</c:v>
                </c:pt>
                <c:pt idx="154">
                  <c:v>-5.211387982678719</c:v>
                </c:pt>
                <c:pt idx="155">
                  <c:v>-5.310972438178609</c:v>
                </c:pt>
                <c:pt idx="156">
                  <c:v>-5.09712323914674</c:v>
                </c:pt>
                <c:pt idx="157">
                  <c:v>-5.087192598704444</c:v>
                </c:pt>
                <c:pt idx="158">
                  <c:v>-6.22432726982812</c:v>
                </c:pt>
                <c:pt idx="159">
                  <c:v>-5.996278817132961</c:v>
                </c:pt>
                <c:pt idx="160">
                  <c:v>-5.14970511717457</c:v>
                </c:pt>
                <c:pt idx="161">
                  <c:v>-5.614147377120052</c:v>
                </c:pt>
                <c:pt idx="162">
                  <c:v>-5.308136028194593</c:v>
                </c:pt>
                <c:pt idx="163">
                  <c:v>-6.096159710166166</c:v>
                </c:pt>
                <c:pt idx="164">
                  <c:v>-5.858151658145076</c:v>
                </c:pt>
                <c:pt idx="165">
                  <c:v>-5.163155712850141</c:v>
                </c:pt>
                <c:pt idx="166">
                  <c:v>-5.175631583697228</c:v>
                </c:pt>
                <c:pt idx="167">
                  <c:v>-5.145995815910933</c:v>
                </c:pt>
                <c:pt idx="168">
                  <c:v>-5.117484434169867</c:v>
                </c:pt>
                <c:pt idx="169">
                  <c:v>-6.341906278873918</c:v>
                </c:pt>
                <c:pt idx="170">
                  <c:v>-6.435670654275313</c:v>
                </c:pt>
                <c:pt idx="171">
                  <c:v>-6.467569577303436</c:v>
                </c:pt>
                <c:pt idx="172">
                  <c:v>-5.255494777821582</c:v>
                </c:pt>
                <c:pt idx="173">
                  <c:v>-5.265821744914561</c:v>
                </c:pt>
                <c:pt idx="174">
                  <c:v>-6.561201657423762</c:v>
                </c:pt>
                <c:pt idx="175">
                  <c:v>-5.521345169910532</c:v>
                </c:pt>
                <c:pt idx="176">
                  <c:v>-5.086799156246389</c:v>
                </c:pt>
                <c:pt idx="177">
                  <c:v>-5.84174665008954</c:v>
                </c:pt>
                <c:pt idx="178">
                  <c:v>-6.066552195599158</c:v>
                </c:pt>
                <c:pt idx="179">
                  <c:v>-6.778661100918971</c:v>
                </c:pt>
                <c:pt idx="180">
                  <c:v>-6.665342254299382</c:v>
                </c:pt>
                <c:pt idx="181">
                  <c:v>-5.491710319795082</c:v>
                </c:pt>
                <c:pt idx="182">
                  <c:v>-5.793968506696185</c:v>
                </c:pt>
                <c:pt idx="183">
                  <c:v>-5.998527655696687</c:v>
                </c:pt>
                <c:pt idx="184">
                  <c:v>-5.974284733386309</c:v>
                </c:pt>
                <c:pt idx="185">
                  <c:v>-8.906469520159906</c:v>
                </c:pt>
                <c:pt idx="186">
                  <c:v>-8.939347299577097</c:v>
                </c:pt>
                <c:pt idx="187">
                  <c:v>-6.148907164306774</c:v>
                </c:pt>
                <c:pt idx="188">
                  <c:v>-6.116535230772065</c:v>
                </c:pt>
                <c:pt idx="189">
                  <c:v>-5.621487239372794</c:v>
                </c:pt>
                <c:pt idx="190">
                  <c:v>-5.8003291961283345</c:v>
                </c:pt>
                <c:pt idx="191">
                  <c:v>-5.1161765179817955</c:v>
                </c:pt>
                <c:pt idx="192">
                  <c:v>-5.166292322447706</c:v>
                </c:pt>
                <c:pt idx="193">
                  <c:v>-5.7390268932613395</c:v>
                </c:pt>
                <c:pt idx="194">
                  <c:v>-4.823906582083069</c:v>
                </c:pt>
                <c:pt idx="195">
                  <c:v>-4.890381037512238</c:v>
                </c:pt>
                <c:pt idx="196">
                  <c:v>-3.3422770371035533</c:v>
                </c:pt>
                <c:pt idx="197">
                  <c:v>-4.994458269112172</c:v>
                </c:pt>
                <c:pt idx="198">
                  <c:v>-4.628345285904302</c:v>
                </c:pt>
                <c:pt idx="199">
                  <c:v>-4.533780690111378</c:v>
                </c:pt>
                <c:pt idx="200">
                  <c:v>-4.466969882647007</c:v>
                </c:pt>
                <c:pt idx="201">
                  <c:v>-4.430012242201041</c:v>
                </c:pt>
                <c:pt idx="202">
                  <c:v>-4.542284900602098</c:v>
                </c:pt>
                <c:pt idx="203">
                  <c:v>-4.515668105720636</c:v>
                </c:pt>
                <c:pt idx="204">
                  <c:v>-4.657478829798613</c:v>
                </c:pt>
                <c:pt idx="205">
                  <c:v>-4.990545418410868</c:v>
                </c:pt>
                <c:pt idx="206">
                  <c:v>-5.1479524132930194</c:v>
                </c:pt>
                <c:pt idx="207">
                  <c:v>-4.707327391724551</c:v>
                </c:pt>
                <c:pt idx="208">
                  <c:v>-4.70459573600921</c:v>
                </c:pt>
                <c:pt idx="209">
                  <c:v>-4.243450300222474</c:v>
                </c:pt>
                <c:pt idx="210">
                  <c:v>-5.224029720396729</c:v>
                </c:pt>
                <c:pt idx="211">
                  <c:v>-4.370430862991263</c:v>
                </c:pt>
                <c:pt idx="212">
                  <c:v>-4.369292398751341</c:v>
                </c:pt>
                <c:pt idx="213">
                  <c:v>-4.618151522929622</c:v>
                </c:pt>
                <c:pt idx="214">
                  <c:v>-4.4717577984228285</c:v>
                </c:pt>
                <c:pt idx="215">
                  <c:v>-4.857630982138403</c:v>
                </c:pt>
                <c:pt idx="216">
                  <c:v>-4.430458154103569</c:v>
                </c:pt>
                <c:pt idx="217">
                  <c:v>-4.513327013799049</c:v>
                </c:pt>
                <c:pt idx="218">
                  <c:v>-4.386286874000117</c:v>
                </c:pt>
                <c:pt idx="219">
                  <c:v>-5.4142917830430335</c:v>
                </c:pt>
                <c:pt idx="220">
                  <c:v>-5.533121163862365</c:v>
                </c:pt>
                <c:pt idx="221">
                  <c:v>-5.270514420747386</c:v>
                </c:pt>
                <c:pt idx="222">
                  <c:v>-4.458797648119042</c:v>
                </c:pt>
                <c:pt idx="223">
                  <c:v>-5.471321946073889</c:v>
                </c:pt>
                <c:pt idx="224">
                  <c:v>-5.251903248993337</c:v>
                </c:pt>
                <c:pt idx="225">
                  <c:v>-5.204480878932749</c:v>
                </c:pt>
                <c:pt idx="226">
                  <c:v>-6.049204650564196</c:v>
                </c:pt>
                <c:pt idx="227">
                  <c:v>-5.127946204343836</c:v>
                </c:pt>
                <c:pt idx="228">
                  <c:v>-5.987588779266062</c:v>
                </c:pt>
                <c:pt idx="229">
                  <c:v>-6.039378574046925</c:v>
                </c:pt>
                <c:pt idx="230">
                  <c:v>-4.976082537274927</c:v>
                </c:pt>
                <c:pt idx="231">
                  <c:v>-4.976082537274927</c:v>
                </c:pt>
                <c:pt idx="232">
                  <c:v>-4.149915279204198</c:v>
                </c:pt>
                <c:pt idx="233">
                  <c:v>-3.9810728016058725</c:v>
                </c:pt>
                <c:pt idx="234">
                  <c:v>-3.918482833796862</c:v>
                </c:pt>
                <c:pt idx="235">
                  <c:v>-4.202921639808469</c:v>
                </c:pt>
                <c:pt idx="236">
                  <c:v>-4.201409603887363</c:v>
                </c:pt>
                <c:pt idx="237">
                  <c:v>-3.844287876063188</c:v>
                </c:pt>
                <c:pt idx="238">
                  <c:v>-3.902519743724529</c:v>
                </c:pt>
                <c:pt idx="239">
                  <c:v>-4.862558973068733</c:v>
                </c:pt>
                <c:pt idx="240">
                  <c:v>-3.8023292294574524</c:v>
                </c:pt>
                <c:pt idx="241">
                  <c:v>-3.6914684677881837</c:v>
                </c:pt>
                <c:pt idx="242">
                  <c:v>-4.021757798422826</c:v>
                </c:pt>
                <c:pt idx="243">
                  <c:v>-3.807533646808274</c:v>
                </c:pt>
                <c:pt idx="244">
                  <c:v>-3.873054153330319</c:v>
                </c:pt>
                <c:pt idx="245">
                  <c:v>-3.8198491815958917</c:v>
                </c:pt>
                <c:pt idx="246">
                  <c:v>-4.102823558847433</c:v>
                </c:pt>
                <c:pt idx="247">
                  <c:v>-3.9431248343112024</c:v>
                </c:pt>
                <c:pt idx="248">
                  <c:v>-4.700467103763437</c:v>
                </c:pt>
                <c:pt idx="249">
                  <c:v>-4.693890274085096</c:v>
                </c:pt>
                <c:pt idx="250">
                  <c:v>-3.8576924239373724</c:v>
                </c:pt>
                <c:pt idx="251">
                  <c:v>-3.8875828501243888</c:v>
                </c:pt>
                <c:pt idx="252">
                  <c:v>-5.064603739397469</c:v>
                </c:pt>
                <c:pt idx="253">
                  <c:v>-5.670106347838068</c:v>
                </c:pt>
                <c:pt idx="254">
                  <c:v>-4.606082537274929</c:v>
                </c:pt>
                <c:pt idx="255">
                  <c:v>-4.685467476885869</c:v>
                </c:pt>
                <c:pt idx="256">
                  <c:v>-4.67504143007552</c:v>
                </c:pt>
                <c:pt idx="257">
                  <c:v>-4.383638772379243</c:v>
                </c:pt>
                <c:pt idx="258">
                  <c:v>-4.64522518918459</c:v>
                </c:pt>
                <c:pt idx="259">
                  <c:v>-5.453347445892387</c:v>
                </c:pt>
                <c:pt idx="260">
                  <c:v>-5.142339011876903</c:v>
                </c:pt>
                <c:pt idx="261">
                  <c:v>-3.704548446829449</c:v>
                </c:pt>
                <c:pt idx="262">
                  <c:v>-4.681284665074205</c:v>
                </c:pt>
                <c:pt idx="263">
                  <c:v>-4.551284665074203</c:v>
                </c:pt>
                <c:pt idx="264">
                  <c:v>-3.617423348062058</c:v>
                </c:pt>
                <c:pt idx="265">
                  <c:v>-3.440497794128163</c:v>
                </c:pt>
                <c:pt idx="266">
                  <c:v>-3.444205082200856</c:v>
                </c:pt>
                <c:pt idx="267">
                  <c:v>-3.1259167743854164</c:v>
                </c:pt>
                <c:pt idx="268">
                  <c:v>-3.1011737246849727</c:v>
                </c:pt>
                <c:pt idx="269">
                  <c:v>-3.8428288793478664</c:v>
                </c:pt>
                <c:pt idx="270">
                  <c:v>-3.501997517128956</c:v>
                </c:pt>
                <c:pt idx="271">
                  <c:v>-3.5138805749543174</c:v>
                </c:pt>
                <c:pt idx="272">
                  <c:v>-3.5256681057206336</c:v>
                </c:pt>
                <c:pt idx="273">
                  <c:v>-3.5957121194679615</c:v>
                </c:pt>
                <c:pt idx="274">
                  <c:v>-5.137258817371237</c:v>
                </c:pt>
                <c:pt idx="275">
                  <c:v>-3.2491855214037457</c:v>
                </c:pt>
                <c:pt idx="276">
                  <c:v>-3.6370609120782404</c:v>
                </c:pt>
                <c:pt idx="277">
                  <c:v>-3.4045314412943632</c:v>
                </c:pt>
                <c:pt idx="278">
                  <c:v>-3.375132397364581</c:v>
                </c:pt>
                <c:pt idx="279">
                  <c:v>-2.580831786581143</c:v>
                </c:pt>
                <c:pt idx="280">
                  <c:v>-3.038708340890757</c:v>
                </c:pt>
                <c:pt idx="281">
                  <c:v>-3.261858689535323</c:v>
                </c:pt>
                <c:pt idx="282">
                  <c:v>-3.2563937459082055</c:v>
                </c:pt>
                <c:pt idx="283">
                  <c:v>-3.536805645437081</c:v>
                </c:pt>
                <c:pt idx="284">
                  <c:v>-3.5038996524567665</c:v>
                </c:pt>
                <c:pt idx="285">
                  <c:v>-3.527817128162308</c:v>
                </c:pt>
                <c:pt idx="286">
                  <c:v>-3.3725264950248146</c:v>
                </c:pt>
                <c:pt idx="287">
                  <c:v>-3.3589265947410816</c:v>
                </c:pt>
                <c:pt idx="288">
                  <c:v>-3.5494860043527616</c:v>
                </c:pt>
                <c:pt idx="289">
                  <c:v>-3.5387648955263167</c:v>
                </c:pt>
                <c:pt idx="290">
                  <c:v>-4.097005314563731</c:v>
                </c:pt>
                <c:pt idx="291">
                  <c:v>-5.495901554444831</c:v>
                </c:pt>
                <c:pt idx="292">
                  <c:v>-5.829304936590514</c:v>
                </c:pt>
                <c:pt idx="293">
                  <c:v>-3.4979257938769734</c:v>
                </c:pt>
                <c:pt idx="294">
                  <c:v>-4.311306166416667</c:v>
                </c:pt>
                <c:pt idx="295">
                  <c:v>-4.057455647155038</c:v>
                </c:pt>
                <c:pt idx="296">
                  <c:v>-3.340212608135623</c:v>
                </c:pt>
                <c:pt idx="297">
                  <c:v>-4.31794441400687</c:v>
                </c:pt>
                <c:pt idx="298">
                  <c:v>-3.5840652481300808</c:v>
                </c:pt>
                <c:pt idx="299">
                  <c:v>-3.2867283924549113</c:v>
                </c:pt>
                <c:pt idx="300">
                  <c:v>-3.1634657908468355</c:v>
                </c:pt>
                <c:pt idx="301">
                  <c:v>-3.860784012832795</c:v>
                </c:pt>
                <c:pt idx="302">
                  <c:v>-3.311972640241496</c:v>
                </c:pt>
                <c:pt idx="303">
                  <c:v>-3.29711788233784</c:v>
                </c:pt>
                <c:pt idx="304">
                  <c:v>-2.847248499775578</c:v>
                </c:pt>
                <c:pt idx="305">
                  <c:v>-2.8549460785331</c:v>
                </c:pt>
                <c:pt idx="306">
                  <c:v>-2.6867124837946044</c:v>
                </c:pt>
                <c:pt idx="307">
                  <c:v>-2.853980250192503</c:v>
                </c:pt>
                <c:pt idx="308">
                  <c:v>-3.925049449616715</c:v>
                </c:pt>
                <c:pt idx="309">
                  <c:v>-2.9625774002322665</c:v>
                </c:pt>
                <c:pt idx="310">
                  <c:v>-2.9602809981407816</c:v>
                </c:pt>
                <c:pt idx="311">
                  <c:v>-4.239433016912557</c:v>
                </c:pt>
                <c:pt idx="312">
                  <c:v>-4.003330783123289</c:v>
                </c:pt>
                <c:pt idx="313">
                  <c:v>-3.9914170633483117</c:v>
                </c:pt>
                <c:pt idx="314">
                  <c:v>-3.7475953308473464</c:v>
                </c:pt>
                <c:pt idx="315">
                  <c:v>-4.7783050535433595</c:v>
                </c:pt>
                <c:pt idx="316">
                  <c:v>-5.069468612817026</c:v>
                </c:pt>
                <c:pt idx="317">
                  <c:v>-4.978494636950131</c:v>
                </c:pt>
                <c:pt idx="318">
                  <c:v>-2.9349118672734704</c:v>
                </c:pt>
                <c:pt idx="319">
                  <c:v>-3.725639740679437</c:v>
                </c:pt>
                <c:pt idx="320">
                  <c:v>-3.586515094798461</c:v>
                </c:pt>
                <c:pt idx="321">
                  <c:v>-3.7527833412169507</c:v>
                </c:pt>
                <c:pt idx="322">
                  <c:v>-3.5277274519851716</c:v>
                </c:pt>
                <c:pt idx="323">
                  <c:v>-4.064457246083595</c:v>
                </c:pt>
                <c:pt idx="324">
                  <c:v>-4.034999559793842</c:v>
                </c:pt>
                <c:pt idx="325">
                  <c:v>-3.877755221168343</c:v>
                </c:pt>
                <c:pt idx="326">
                  <c:v>-3.184546967965222</c:v>
                </c:pt>
                <c:pt idx="327">
                  <c:v>-3.2742811207386318</c:v>
                </c:pt>
                <c:pt idx="328">
                  <c:v>-4.327770098371744</c:v>
                </c:pt>
                <c:pt idx="329">
                  <c:v>-3.488290405199862</c:v>
                </c:pt>
                <c:pt idx="330">
                  <c:v>-3.2190275651599123</c:v>
                </c:pt>
                <c:pt idx="331">
                  <c:v>-3.0167278111890816</c:v>
                </c:pt>
                <c:pt idx="332">
                  <c:v>-4.041783707697817</c:v>
                </c:pt>
                <c:pt idx="333">
                  <c:v>-3.985570516069693</c:v>
                </c:pt>
                <c:pt idx="334">
                  <c:v>-2.9246836342836247</c:v>
                </c:pt>
                <c:pt idx="335">
                  <c:v>-2.8570671381449486</c:v>
                </c:pt>
                <c:pt idx="336">
                  <c:v>-3.344450163914683</c:v>
                </c:pt>
                <c:pt idx="337">
                  <c:v>-2.588624648077314</c:v>
                </c:pt>
                <c:pt idx="338">
                  <c:v>-3.536363576879964</c:v>
                </c:pt>
                <c:pt idx="339">
                  <c:v>-3.536363576879964</c:v>
                </c:pt>
                <c:pt idx="340">
                  <c:v>-2.836093800737121</c:v>
                </c:pt>
                <c:pt idx="341">
                  <c:v>-2.073609960355192</c:v>
                </c:pt>
                <c:pt idx="342">
                  <c:v>-2.0613968644350216</c:v>
                </c:pt>
                <c:pt idx="343">
                  <c:v>-2.6833211319873946</c:v>
                </c:pt>
                <c:pt idx="344">
                  <c:v>-2.8446466478202126</c:v>
                </c:pt>
                <c:pt idx="345">
                  <c:v>-2.5707209377233085</c:v>
                </c:pt>
                <c:pt idx="346">
                  <c:v>-2.4657441618534612</c:v>
                </c:pt>
                <c:pt idx="347">
                  <c:v>-3.2451721577808215</c:v>
                </c:pt>
                <c:pt idx="348">
                  <c:v>-4.147725763158121</c:v>
                </c:pt>
                <c:pt idx="349">
                  <c:v>-3.736867002059231</c:v>
                </c:pt>
                <c:pt idx="350">
                  <c:v>-2.8829161197415907</c:v>
                </c:pt>
                <c:pt idx="351">
                  <c:v>-2.2031246128830446</c:v>
                </c:pt>
                <c:pt idx="352">
                  <c:v>-2.402039134405488</c:v>
                </c:pt>
                <c:pt idx="353">
                  <c:v>-2.238209922908247</c:v>
                </c:pt>
                <c:pt idx="354">
                  <c:v>-2.508656106694257</c:v>
                </c:pt>
                <c:pt idx="355">
                  <c:v>-2.482257999167743</c:v>
                </c:pt>
                <c:pt idx="356">
                  <c:v>-2.1293665130696056</c:v>
                </c:pt>
                <c:pt idx="357">
                  <c:v>-2.109366513069606</c:v>
                </c:pt>
                <c:pt idx="358">
                  <c:v>-2.0838669906376737</c:v>
                </c:pt>
                <c:pt idx="359">
                  <c:v>-4.037738106143873</c:v>
                </c:pt>
                <c:pt idx="360">
                  <c:v>-3.408156006421013</c:v>
                </c:pt>
                <c:pt idx="361">
                  <c:v>-2.8198545199170866</c:v>
                </c:pt>
                <c:pt idx="362">
                  <c:v>-2.5832163964831487</c:v>
                </c:pt>
                <c:pt idx="363">
                  <c:v>-2.8821797851725535</c:v>
                </c:pt>
                <c:pt idx="364">
                  <c:v>-2.6523526572409395</c:v>
                </c:pt>
                <c:pt idx="365">
                  <c:v>-2.4120770153667124</c:v>
                </c:pt>
                <c:pt idx="366">
                  <c:v>-2.435127293056535</c:v>
                </c:pt>
                <c:pt idx="367">
                  <c:v>-2.3330393133132716</c:v>
                </c:pt>
                <c:pt idx="368">
                  <c:v>-2.960023662379914</c:v>
                </c:pt>
                <c:pt idx="369">
                  <c:v>-2.2365525902908416</c:v>
                </c:pt>
                <c:pt idx="370">
                  <c:v>-2.319441970995566</c:v>
                </c:pt>
                <c:pt idx="371">
                  <c:v>-2.5550591017986477</c:v>
                </c:pt>
                <c:pt idx="372">
                  <c:v>-2.6649541760288358</c:v>
                </c:pt>
                <c:pt idx="373">
                  <c:v>-2.801914520059995</c:v>
                </c:pt>
                <c:pt idx="374">
                  <c:v>-3.05382569285646</c:v>
                </c:pt>
                <c:pt idx="375">
                  <c:v>-2.840123336339083</c:v>
                </c:pt>
                <c:pt idx="376">
                  <c:v>-1.713206617616116</c:v>
                </c:pt>
                <c:pt idx="377">
                  <c:v>-1.713206617616116</c:v>
                </c:pt>
                <c:pt idx="378">
                  <c:v>-1.6953637056440982</c:v>
                </c:pt>
                <c:pt idx="379">
                  <c:v>-2.2406004779585835</c:v>
                </c:pt>
                <c:pt idx="380">
                  <c:v>-2.1140130965033492</c:v>
                </c:pt>
                <c:pt idx="381">
                  <c:v>-1.929492732036202</c:v>
                </c:pt>
                <c:pt idx="382">
                  <c:v>-1.914744131816775</c:v>
                </c:pt>
                <c:pt idx="383">
                  <c:v>-2.394046618671286</c:v>
                </c:pt>
                <c:pt idx="384">
                  <c:v>-1.3265906641758605</c:v>
                </c:pt>
                <c:pt idx="385">
                  <c:v>-1.3082177867267397</c:v>
                </c:pt>
                <c:pt idx="386">
                  <c:v>-1.3939921676480544</c:v>
                </c:pt>
                <c:pt idx="387">
                  <c:v>-0.874654506905614</c:v>
                </c:pt>
              </c:numCache>
            </c:numRef>
          </c:yVal>
          <c:smooth val="1"/>
        </c:ser>
        <c:axId val="58181446"/>
        <c:axId val="53870967"/>
      </c:scatterChart>
      <c:valAx>
        <c:axId val="58181446"/>
        <c:scaling>
          <c:orientation val="minMax"/>
          <c:max val="3.5"/>
          <c:min val="1"/>
        </c:scaling>
        <c:axPos val="b"/>
        <c:title>
          <c:tx>
            <c:rich>
              <a:bodyPr vert="horz" rot="0" anchor="ctr"/>
              <a:lstStyle/>
              <a:p>
                <a:pPr algn="ctr">
                  <a:defRPr/>
                </a:pPr>
                <a:r>
                  <a:rPr lang="en-US" cap="none" sz="1200" b="1" i="0" u="none" baseline="0">
                    <a:solidFill>
                      <a:srgbClr val="000000"/>
                    </a:solidFill>
                    <a:latin typeface="Arial"/>
                    <a:ea typeface="Arial"/>
                    <a:cs typeface="Arial"/>
                  </a:rPr>
                  <a:t>[wl]</a:t>
                </a:r>
              </a:p>
            </c:rich>
          </c:tx>
          <c:layout>
            <c:manualLayout>
              <c:xMode val="factor"/>
              <c:yMode val="factor"/>
              <c:x val="0.25275"/>
              <c:y val="0.120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3870967"/>
        <c:crossesAt val="0"/>
        <c:crossBetween val="midCat"/>
        <c:dispUnits/>
      </c:valAx>
      <c:valAx>
        <c:axId val="53870967"/>
        <c:scaling>
          <c:orientation val="minMax"/>
          <c:max val="0"/>
          <c:min val="-8"/>
        </c:scaling>
        <c:axPos val="l"/>
        <c:title>
          <c:tx>
            <c:rich>
              <a:bodyPr vert="horz" rot="-5400000" anchor="ctr"/>
              <a:lstStyle/>
              <a:p>
                <a:pPr algn="ctr">
                  <a:defRPr/>
                </a:pPr>
                <a:r>
                  <a:rPr lang="en-US" cap="none" sz="1200" b="1" i="0" u="none" baseline="0">
                    <a:solidFill>
                      <a:srgbClr val="000000"/>
                    </a:solidFill>
                    <a:latin typeface="Arial"/>
                    <a:ea typeface="Arial"/>
                    <a:cs typeface="Arial"/>
                  </a:rPr>
                  <a:t>G/T</a:t>
                </a:r>
              </a:p>
            </c:rich>
          </c:tx>
          <c:layout>
            <c:manualLayout>
              <c:xMode val="factor"/>
              <c:yMode val="factor"/>
              <c:x val="-0.00575"/>
              <c:y val="0.131"/>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818144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3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144 MHz Antenna G/T vs. Electrical Length (3.0 to 6.0 wl)</a:t>
            </a:r>
          </a:p>
        </c:rich>
      </c:tx>
      <c:layout>
        <c:manualLayout>
          <c:xMode val="factor"/>
          <c:yMode val="factor"/>
          <c:x val="0.0425"/>
          <c:y val="-0.014"/>
        </c:manualLayout>
      </c:layout>
      <c:spPr>
        <a:noFill/>
        <a:ln>
          <a:noFill/>
        </a:ln>
      </c:spPr>
    </c:title>
    <c:plotArea>
      <c:layout>
        <c:manualLayout>
          <c:xMode val="edge"/>
          <c:yMode val="edge"/>
          <c:x val="0.01"/>
          <c:y val="0.0315"/>
          <c:w val="0.98925"/>
          <c:h val="0.96825"/>
        </c:manualLayout>
      </c:layout>
      <c:scatterChart>
        <c:scatterStyle val="smoothMarker"/>
        <c:varyColors val="0"/>
        <c:ser>
          <c:idx val="0"/>
          <c:order val="0"/>
          <c:tx>
            <c:strRef>
              <c:f>'VE7BQH 144 MHz Tables'!$A$10</c:f>
              <c:strCache>
                <c:ptCount val="1"/>
                <c:pt idx="0">
                  <c:v>ANTENNA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tx>
                <c:rich>
                  <a:bodyPr vert="horz" rot="0" anchor="ctr"/>
                  <a:lstStyle/>
                  <a:p>
                    <a:pPr algn="ctr">
                      <a:defRPr/>
                    </a:pPr>
                    <a:r>
                      <a:rPr lang="en-US" cap="none" sz="700" b="0" i="0" u="none" baseline="0">
                        <a:solidFill>
                          <a:srgbClr val="000000"/>
                        </a:solidFill>
                        <a:latin typeface="Arial"/>
                        <a:ea typeface="Arial"/>
                        <a:cs typeface="Arial"/>
                      </a:rPr>
                      <a:t>0</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Arial"/>
                        <a:ea typeface="Arial"/>
                        <a:cs typeface="Arial"/>
                      </a:rPr>
                      <a:t>+KF2YN Boxkite 4</a:t>
                    </a:r>
                  </a:p>
                </c:rich>
              </c:tx>
              <c:numFmt formatCode="General" sourceLinked="1"/>
              <c:dLblPos val="l"/>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Arial"/>
                        <a:ea typeface="Arial"/>
                        <a:cs typeface="Arial"/>
                      </a:rPr>
                      <a:t>+Eantenna 144LFA4</a:t>
                    </a:r>
                  </a:p>
                </c:rich>
              </c:tx>
              <c:numFmt formatCode="General" sourceLinked="1"/>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Arial"/>
                        <a:ea typeface="Arial"/>
                        <a:cs typeface="Arial"/>
                      </a:rPr>
                      <a:t>+G4CQM WA26075</a:t>
                    </a:r>
                  </a:p>
                </c:rich>
              </c:tx>
              <c:numFmt formatCode="General" sourceLinked="1"/>
              <c:dLblPos val="l"/>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latin typeface="Arial"/>
                        <a:ea typeface="Arial"/>
                        <a:cs typeface="Arial"/>
                      </a:rPr>
                      <a:t>+Eantenna 144LFA5</a:t>
                    </a:r>
                  </a:p>
                </c:rich>
              </c:tx>
              <c:numFmt formatCode="General" sourceLinked="1"/>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Arial"/>
                        <a:ea typeface="Arial"/>
                        <a:cs typeface="Arial"/>
                      </a:rPr>
                      <a:t>G4CQM 6</a:t>
                    </a:r>
                  </a:p>
                </c:rich>
              </c:tx>
              <c:numFmt formatCode="General" sourceLinked="1"/>
              <c:dLblPos val="l"/>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Arial"/>
                        <a:ea typeface="Arial"/>
                        <a:cs typeface="Arial"/>
                      </a:rPr>
                      <a:t>+KF2YN Boxkite 6</a:t>
                    </a:r>
                  </a:p>
                </c:rich>
              </c:tx>
              <c:numFmt formatCode="General" sourceLinked="1"/>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Arial"/>
                        <a:ea typeface="Arial"/>
                        <a:cs typeface="Arial"/>
                      </a:rPr>
                      <a:t>Vine 6 OWL</a:t>
                    </a:r>
                  </a:p>
                </c:rich>
              </c:tx>
              <c:numFmt formatCode="General" sourceLinked="1"/>
              <c:dLblPos val="l"/>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Arial"/>
                        <a:ea typeface="Arial"/>
                        <a:cs typeface="Arial"/>
                      </a:rPr>
                      <a:t>G0KSC 6 LFA</a:t>
                    </a:r>
                  </a:p>
                </c:rich>
              </c:tx>
              <c:numFmt formatCode="General" sourceLinked="1"/>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DG7YBN GTV 2-6m</a:t>
                    </a:r>
                  </a:p>
                </c:rich>
              </c:tx>
              <c:numFmt formatCode="General" sourceLinked="1"/>
              <c:dLblPos val="l"/>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Arial"/>
                        <a:ea typeface="Arial"/>
                        <a:cs typeface="Arial"/>
                      </a:rPr>
                      <a:t>+I5MZY 5</a:t>
                    </a:r>
                  </a:p>
                </c:rich>
              </c:tx>
              <c:numFmt formatCode="General" sourceLinked="1"/>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+G4CQM WA27116</a:t>
                    </a:r>
                  </a:p>
                </c:rich>
              </c:tx>
              <c:numFmt formatCode="General" sourceLinked="1"/>
              <c:dLblPos val="l"/>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DD0VF 6</a:t>
                    </a:r>
                  </a:p>
                </c:rich>
              </c:tx>
              <c:numFmt formatCode="General" sourceLinked="1"/>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*DD0VF 6</a:t>
                    </a:r>
                  </a:p>
                </c:rich>
              </c:tx>
              <c:numFmt formatCode="General" sourceLinked="1"/>
              <c:dLblPos val="l"/>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Arial"/>
                        <a:ea typeface="Arial"/>
                        <a:cs typeface="Arial"/>
                      </a:rPr>
                      <a:t>M2 2M7</a:t>
                    </a:r>
                  </a:p>
                </c:rich>
              </c:tx>
              <c:numFmt formatCode="General" sourceLinked="1"/>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*M2 2M7</a:t>
                    </a:r>
                  </a:p>
                </c:rich>
              </c:tx>
              <c:numFmt formatCode="General" sourceLinked="1"/>
              <c:dLblPos val="l"/>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+KF2YN Boxkite 7</a:t>
                    </a:r>
                  </a:p>
                </c:rich>
              </c:tx>
              <c:numFmt formatCode="General" sourceLinked="1"/>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Arial"/>
                        <a:ea typeface="Arial"/>
                        <a:cs typeface="Arial"/>
                      </a:rPr>
                      <a:t>+YU7XL 8 Hybrid</a:t>
                    </a:r>
                  </a:p>
                </c:rich>
              </c:tx>
              <c:numFmt formatCode="General" sourceLinked="1"/>
              <c:dLblPos val="l"/>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*YU7XL 8 Hybrid</a:t>
                    </a:r>
                  </a:p>
                </c:rich>
              </c:tx>
              <c:numFmt formatCode="General" sourceLinked="1"/>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+G0KSC 7LFA</a:t>
                    </a:r>
                  </a:p>
                </c:rich>
              </c:tx>
              <c:numFmt formatCode="General" sourceLinked="1"/>
              <c:dLblPos val="l"/>
              <c:showLegendKey val="0"/>
              <c:showVal val="0"/>
              <c:showBubbleSize val="0"/>
              <c:showCatName val="1"/>
              <c:showSerName val="0"/>
              <c:showPercent val="0"/>
            </c:dLbl>
            <c:dLbl>
              <c:idx val="20"/>
              <c:tx>
                <c:rich>
                  <a:bodyPr vert="horz" rot="0" anchor="ctr"/>
                  <a:lstStyle/>
                  <a:p>
                    <a:pPr algn="ctr">
                      <a:defRPr/>
                    </a:pPr>
                    <a:r>
                      <a:rPr lang="en-US" cap="none" sz="700" b="0" i="0" u="none" baseline="0">
                        <a:solidFill>
                          <a:srgbClr val="000000"/>
                        </a:solidFill>
                        <a:latin typeface="Arial"/>
                        <a:ea typeface="Arial"/>
                        <a:cs typeface="Arial"/>
                      </a:rPr>
                      <a:t>+*G0KSC 7 LFA</a:t>
                    </a:r>
                  </a:p>
                </c:rich>
              </c:tx>
              <c:numFmt formatCode="General" sourceLinked="1"/>
              <c:showLegendKey val="0"/>
              <c:showVal val="0"/>
              <c:showBubbleSize val="0"/>
              <c:showCatName val="1"/>
              <c:showSerName val="0"/>
              <c:showPercent val="0"/>
            </c:dLbl>
            <c:dLbl>
              <c:idx val="21"/>
              <c:tx>
                <c:rich>
                  <a:bodyPr vert="horz" rot="0" anchor="ctr"/>
                  <a:lstStyle/>
                  <a:p>
                    <a:pPr algn="ctr">
                      <a:defRPr/>
                    </a:pPr>
                    <a:r>
                      <a:rPr lang="en-US" cap="none" sz="700" b="0" i="0" u="none" baseline="0">
                        <a:solidFill>
                          <a:srgbClr val="000000"/>
                        </a:solidFill>
                        <a:latin typeface="Arial"/>
                        <a:ea typeface="Arial"/>
                        <a:cs typeface="Arial"/>
                      </a:rPr>
                      <a:t>+EAntenna 144LFA7</a:t>
                    </a:r>
                  </a:p>
                </c:rich>
              </c:tx>
              <c:numFmt formatCode="General" sourceLinked="1"/>
              <c:dLblPos val="l"/>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+DG7YBN 7</a:t>
                    </a:r>
                  </a:p>
                </c:rich>
              </c:tx>
              <c:numFmt formatCode="General" sourceLinked="1"/>
              <c:showLegendKey val="0"/>
              <c:showVal val="0"/>
              <c:showBubbleSize val="0"/>
              <c:showCatName val="1"/>
              <c:showSerName val="0"/>
              <c:showPercent val="0"/>
            </c:dLbl>
            <c:dLbl>
              <c:idx val="23"/>
              <c:tx>
                <c:rich>
                  <a:bodyPr vert="horz" rot="0" anchor="ctr"/>
                  <a:lstStyle/>
                  <a:p>
                    <a:pPr algn="ctr">
                      <a:defRPr/>
                    </a:pPr>
                    <a:r>
                      <a:rPr lang="en-US" cap="none" sz="700" b="0" i="0" u="none" baseline="0">
                        <a:solidFill>
                          <a:srgbClr val="000000"/>
                        </a:solidFill>
                        <a:latin typeface="Arial"/>
                        <a:ea typeface="Arial"/>
                        <a:cs typeface="Arial"/>
                      </a:rPr>
                      <a:t>Vine 7 FD</a:t>
                    </a:r>
                  </a:p>
                </c:rich>
              </c:tx>
              <c:numFmt formatCode="General" sourceLinked="1"/>
              <c:dLblPos val="l"/>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Arial"/>
                        <a:ea typeface="Arial"/>
                        <a:cs typeface="Arial"/>
                      </a:rPr>
                      <a:t>+InnoV 7 FD</a:t>
                    </a:r>
                  </a:p>
                </c:rich>
              </c:tx>
              <c:numFmt formatCode="General" sourceLinked="1"/>
              <c:showLegendKey val="0"/>
              <c:showVal val="0"/>
              <c:showBubbleSize val="0"/>
              <c:showCatName val="1"/>
              <c:showSerName val="0"/>
              <c:showPercent val="0"/>
            </c:dLbl>
            <c:dLbl>
              <c:idx val="25"/>
              <c:tx>
                <c:rich>
                  <a:bodyPr vert="horz" rot="0" anchor="ctr"/>
                  <a:lstStyle/>
                  <a:p>
                    <a:pPr algn="ctr">
                      <a:defRPr/>
                    </a:pPr>
                    <a:r>
                      <a:rPr lang="en-US" cap="none" sz="700" b="0" i="0" u="none" baseline="0">
                        <a:solidFill>
                          <a:srgbClr val="000000"/>
                        </a:solidFill>
                        <a:latin typeface="Arial"/>
                        <a:ea typeface="Arial"/>
                        <a:cs typeface="Arial"/>
                      </a:rPr>
                      <a:t>+*InnoV 7 FD</a:t>
                    </a:r>
                  </a:p>
                </c:rich>
              </c:tx>
              <c:numFmt formatCode="General" sourceLinked="1"/>
              <c:dLblPos val="l"/>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G4CQM 7</a:t>
                    </a:r>
                  </a:p>
                </c:rich>
              </c:tx>
              <c:numFmt formatCode="General" sourceLinked="1"/>
              <c:showLegendKey val="0"/>
              <c:showVal val="0"/>
              <c:showBubbleSize val="0"/>
              <c:showCatName val="1"/>
              <c:showSerName val="0"/>
              <c:showPercent val="0"/>
            </c:dLbl>
            <c:dLbl>
              <c:idx val="27"/>
              <c:tx>
                <c:rich>
                  <a:bodyPr vert="horz" rot="0" anchor="ctr"/>
                  <a:lstStyle/>
                  <a:p>
                    <a:pPr algn="ctr">
                      <a:defRPr/>
                    </a:pPr>
                    <a:r>
                      <a:rPr lang="en-US" cap="none" sz="700" b="0" i="0" u="none" baseline="0">
                        <a:solidFill>
                          <a:srgbClr val="000000"/>
                        </a:solidFill>
                        <a:latin typeface="Arial"/>
                        <a:ea typeface="Arial"/>
                        <a:cs typeface="Arial"/>
                      </a:rPr>
                      <a:t>InnoV/G0KSC 7 LFA3 2020</a:t>
                    </a:r>
                  </a:p>
                </c:rich>
              </c:tx>
              <c:numFmt formatCode="General" sourceLinked="1"/>
              <c:dLblPos val="l"/>
              <c:showLegendKey val="0"/>
              <c:showVal val="0"/>
              <c:showBubbleSize val="0"/>
              <c:showCatName val="1"/>
              <c:showSerName val="0"/>
              <c:showPercent val="0"/>
            </c:dLbl>
            <c:dLbl>
              <c:idx val="28"/>
              <c:tx>
                <c:rich>
                  <a:bodyPr vert="horz" rot="0" anchor="ctr"/>
                  <a:lstStyle/>
                  <a:p>
                    <a:pPr algn="ctr">
                      <a:defRPr/>
                    </a:pPr>
                    <a:r>
                      <a:rPr lang="en-US" cap="none" sz="700" b="0" i="0" u="none" baseline="0">
                        <a:solidFill>
                          <a:srgbClr val="000000"/>
                        </a:solidFill>
                        <a:latin typeface="Arial"/>
                        <a:ea typeface="Arial"/>
                        <a:cs typeface="Arial"/>
                      </a:rPr>
                      <a:t>+CT1FFU 7</a:t>
                    </a:r>
                  </a:p>
                </c:rich>
              </c:tx>
              <c:numFmt formatCode="General" sourceLinked="1"/>
              <c:showLegendKey val="0"/>
              <c:showVal val="0"/>
              <c:showBubbleSize val="0"/>
              <c:showCatName val="1"/>
              <c:showSerName val="0"/>
              <c:showPercent val="0"/>
            </c:dLbl>
            <c:dLbl>
              <c:idx val="29"/>
              <c:tx>
                <c:rich>
                  <a:bodyPr vert="horz" rot="0" anchor="ctr"/>
                  <a:lstStyle/>
                  <a:p>
                    <a:pPr algn="ctr">
                      <a:defRPr/>
                    </a:pPr>
                    <a:r>
                      <a:rPr lang="en-US" cap="none" sz="700" b="0" i="0" u="none" baseline="0">
                        <a:solidFill>
                          <a:srgbClr val="000000"/>
                        </a:solidFill>
                        <a:latin typeface="Arial"/>
                        <a:ea typeface="Arial"/>
                        <a:cs typeface="Arial"/>
                      </a:rPr>
                      <a:t>DK7ZB 7</a:t>
                    </a:r>
                  </a:p>
                </c:rich>
              </c:tx>
              <c:numFmt formatCode="General" sourceLinked="1"/>
              <c:dLblPos val="l"/>
              <c:showLegendKey val="0"/>
              <c:showVal val="0"/>
              <c:showBubbleSize val="0"/>
              <c:showCatName val="1"/>
              <c:showSerName val="0"/>
              <c:showPercent val="0"/>
            </c:dLbl>
            <c:dLbl>
              <c:idx val="30"/>
              <c:tx>
                <c:rich>
                  <a:bodyPr vert="horz" rot="0" anchor="ctr"/>
                  <a:lstStyle/>
                  <a:p>
                    <a:pPr algn="ctr">
                      <a:defRPr/>
                    </a:pPr>
                    <a:r>
                      <a:rPr lang="en-US" cap="none" sz="700" b="0" i="0" u="none" baseline="0">
                        <a:solidFill>
                          <a:srgbClr val="000000"/>
                        </a:solidFill>
                        <a:latin typeface="Arial"/>
                        <a:ea typeface="Arial"/>
                        <a:cs typeface="Arial"/>
                      </a:rPr>
                      <a:t>+G4CQM WA9UXO</a:t>
                    </a:r>
                  </a:p>
                </c:rich>
              </c:tx>
              <c:numFmt formatCode="General" sourceLinked="1"/>
              <c:showLegendKey val="0"/>
              <c:showVal val="0"/>
              <c:showBubbleSize val="0"/>
              <c:showCatName val="1"/>
              <c:showSerName val="0"/>
              <c:showPercent val="0"/>
            </c:dLbl>
            <c:dLbl>
              <c:idx val="31"/>
              <c:tx>
                <c:rich>
                  <a:bodyPr vert="horz" rot="0" anchor="ctr"/>
                  <a:lstStyle/>
                  <a:p>
                    <a:pPr algn="ctr">
                      <a:defRPr/>
                    </a:pPr>
                    <a:r>
                      <a:rPr lang="en-US" cap="none" sz="700" b="0" i="0" u="none" baseline="0">
                        <a:solidFill>
                          <a:srgbClr val="000000"/>
                        </a:solidFill>
                        <a:latin typeface="Arial"/>
                        <a:ea typeface="Arial"/>
                        <a:cs typeface="Arial"/>
                      </a:rPr>
                      <a:t>IK0BZY 6</a:t>
                    </a:r>
                  </a:p>
                </c:rich>
              </c:tx>
              <c:numFmt formatCode="General" sourceLinked="1"/>
              <c:dLblPos val="l"/>
              <c:showLegendKey val="0"/>
              <c:showVal val="0"/>
              <c:showBubbleSize val="0"/>
              <c:showCatName val="1"/>
              <c:showSerName val="0"/>
              <c:showPercent val="0"/>
            </c:dLbl>
            <c:dLbl>
              <c:idx val="32"/>
              <c:tx>
                <c:rich>
                  <a:bodyPr vert="horz" rot="0" anchor="ctr"/>
                  <a:lstStyle/>
                  <a:p>
                    <a:pPr algn="ctr">
                      <a:defRPr/>
                    </a:pPr>
                    <a:r>
                      <a:rPr lang="en-US" cap="none" sz="700" b="0" i="0" u="none" baseline="0">
                        <a:solidFill>
                          <a:srgbClr val="000000"/>
                        </a:solidFill>
                        <a:latin typeface="Arial"/>
                        <a:ea typeface="Arial"/>
                        <a:cs typeface="Arial"/>
                      </a:rPr>
                      <a:t>G4CQM 10 UZ2</a:t>
                    </a:r>
                  </a:p>
                </c:rich>
              </c:tx>
              <c:numFmt formatCode="General" sourceLinked="1"/>
              <c:showLegendKey val="0"/>
              <c:showVal val="0"/>
              <c:showBubbleSize val="0"/>
              <c:showCatName val="1"/>
              <c:showSerName val="0"/>
              <c:showPercent val="0"/>
            </c:dLbl>
            <c:dLbl>
              <c:idx val="33"/>
              <c:tx>
                <c:rich>
                  <a:bodyPr vert="horz" rot="0" anchor="ctr"/>
                  <a:lstStyle/>
                  <a:p>
                    <a:pPr algn="ctr">
                      <a:defRPr/>
                    </a:pPr>
                    <a:r>
                      <a:rPr lang="en-US" cap="none" sz="700" b="0" i="0" u="none" baseline="0">
                        <a:solidFill>
                          <a:srgbClr val="000000"/>
                        </a:solidFill>
                        <a:latin typeface="Arial"/>
                        <a:ea typeface="Arial"/>
                        <a:cs typeface="Arial"/>
                      </a:rPr>
                      <a:t>+DG7YBN YBN 2-8m</a:t>
                    </a:r>
                  </a:p>
                </c:rich>
              </c:tx>
              <c:numFmt formatCode="General" sourceLinked="1"/>
              <c:dLblPos val="l"/>
              <c:showLegendKey val="0"/>
              <c:showVal val="0"/>
              <c:showBubbleSize val="0"/>
              <c:showCatName val="1"/>
              <c:showSerName val="0"/>
              <c:showPercent val="0"/>
            </c:dLbl>
            <c:dLbl>
              <c:idx val="34"/>
              <c:tx>
                <c:rich>
                  <a:bodyPr vert="horz" rot="0" anchor="ctr"/>
                  <a:lstStyle/>
                  <a:p>
                    <a:pPr algn="ctr">
                      <a:defRPr/>
                    </a:pPr>
                    <a:r>
                      <a:rPr lang="en-US" cap="none" sz="700" b="0" i="0" u="none" baseline="0">
                        <a:solidFill>
                          <a:srgbClr val="000000"/>
                        </a:solidFill>
                        <a:latin typeface="Arial"/>
                        <a:ea typeface="Arial"/>
                        <a:cs typeface="Arial"/>
                      </a:rPr>
                      <a:t>I4GBZ 7</a:t>
                    </a:r>
                  </a:p>
                </c:rich>
              </c:tx>
              <c:numFmt formatCode="General" sourceLinked="1"/>
              <c:showLegendKey val="0"/>
              <c:showVal val="0"/>
              <c:showBubbleSize val="0"/>
              <c:showCatName val="1"/>
              <c:showSerName val="0"/>
              <c:showPercent val="0"/>
            </c:dLbl>
            <c:dLbl>
              <c:idx val="35"/>
              <c:tx>
                <c:rich>
                  <a:bodyPr vert="horz" rot="0" anchor="ctr"/>
                  <a:lstStyle/>
                  <a:p>
                    <a:pPr algn="ctr">
                      <a:defRPr/>
                    </a:pPr>
                    <a:r>
                      <a:rPr lang="en-US" cap="none" sz="700" b="0" i="0" u="none" baseline="0">
                        <a:solidFill>
                          <a:srgbClr val="000000"/>
                        </a:solidFill>
                        <a:latin typeface="Arial"/>
                        <a:ea typeface="Arial"/>
                        <a:cs typeface="Arial"/>
                      </a:rPr>
                      <a:t>*InnoV/G0KSC 8 LFA3 2020</a:t>
                    </a:r>
                  </a:p>
                </c:rich>
              </c:tx>
              <c:numFmt formatCode="General" sourceLinked="1"/>
              <c:dLblPos val="l"/>
              <c:showLegendKey val="0"/>
              <c:showVal val="0"/>
              <c:showBubbleSize val="0"/>
              <c:showCatName val="1"/>
              <c:showSerName val="0"/>
              <c:showPercent val="0"/>
            </c:dLbl>
            <c:dLbl>
              <c:idx val="36"/>
              <c:tx>
                <c:rich>
                  <a:bodyPr vert="horz" rot="0" anchor="ctr"/>
                  <a:lstStyle/>
                  <a:p>
                    <a:pPr algn="ctr">
                      <a:defRPr/>
                    </a:pPr>
                    <a:r>
                      <a:rPr lang="en-US" cap="none" sz="700" b="0" i="0" u="none" baseline="0">
                        <a:solidFill>
                          <a:srgbClr val="000000"/>
                        </a:solidFill>
                        <a:latin typeface="Arial"/>
                        <a:ea typeface="Arial"/>
                        <a:cs typeface="Arial"/>
                      </a:rPr>
                      <a:t>+DG7YBN GTV 2-8w</a:t>
                    </a:r>
                  </a:p>
                </c:rich>
              </c:tx>
              <c:numFmt formatCode="General" sourceLinked="1"/>
              <c:showLegendKey val="0"/>
              <c:showVal val="0"/>
              <c:showBubbleSize val="0"/>
              <c:showCatName val="1"/>
              <c:showSerName val="0"/>
              <c:showPercent val="0"/>
            </c:dLbl>
            <c:dLbl>
              <c:idx val="37"/>
              <c:tx>
                <c:rich>
                  <a:bodyPr vert="horz" rot="0" anchor="ctr"/>
                  <a:lstStyle/>
                  <a:p>
                    <a:pPr algn="ctr">
                      <a:defRPr/>
                    </a:pPr>
                    <a:r>
                      <a:rPr lang="en-US" cap="none" sz="700" b="0" i="0" u="none" baseline="0">
                        <a:solidFill>
                          <a:srgbClr val="000000"/>
                        </a:solidFill>
                        <a:latin typeface="Arial"/>
                        <a:ea typeface="Arial"/>
                        <a:cs typeface="Arial"/>
                      </a:rPr>
                      <a:t>G0KSC 8LFA</a:t>
                    </a:r>
                  </a:p>
                </c:rich>
              </c:tx>
              <c:numFmt formatCode="General" sourceLinked="1"/>
              <c:dLblPos val="l"/>
              <c:showLegendKey val="0"/>
              <c:showVal val="0"/>
              <c:showBubbleSize val="0"/>
              <c:showCatName val="1"/>
              <c:showSerName val="0"/>
              <c:showPercent val="0"/>
            </c:dLbl>
            <c:dLbl>
              <c:idx val="38"/>
              <c:tx>
                <c:rich>
                  <a:bodyPr vert="horz" rot="0" anchor="ctr"/>
                  <a:lstStyle/>
                  <a:p>
                    <a:pPr algn="ctr">
                      <a:defRPr/>
                    </a:pPr>
                    <a:r>
                      <a:rPr lang="en-US" cap="none" sz="700" b="0" i="0" u="none" baseline="0">
                        <a:solidFill>
                          <a:srgbClr val="000000"/>
                        </a:solidFill>
                        <a:latin typeface="Arial"/>
                        <a:ea typeface="Arial"/>
                        <a:cs typeface="Arial"/>
                      </a:rPr>
                      <a:t>*G0KSC 8LFA</a:t>
                    </a:r>
                  </a:p>
                </c:rich>
              </c:tx>
              <c:numFmt formatCode="General" sourceLinked="1"/>
              <c:showLegendKey val="0"/>
              <c:showVal val="0"/>
              <c:showBubbleSize val="0"/>
              <c:showCatName val="1"/>
              <c:showSerName val="0"/>
              <c:showPercent val="0"/>
            </c:dLbl>
            <c:dLbl>
              <c:idx val="39"/>
              <c:tx>
                <c:rich>
                  <a:bodyPr vert="horz" rot="0" anchor="ctr"/>
                  <a:lstStyle/>
                  <a:p>
                    <a:pPr algn="ctr">
                      <a:defRPr/>
                    </a:pPr>
                    <a:r>
                      <a:rPr lang="en-US" cap="none" sz="700" b="0" i="0" u="none" baseline="0">
                        <a:solidFill>
                          <a:srgbClr val="000000"/>
                        </a:solidFill>
                        <a:latin typeface="Arial"/>
                        <a:ea typeface="Arial"/>
                        <a:cs typeface="Arial"/>
                      </a:rPr>
                      <a:t>EAntenna 144LFA8</a:t>
                    </a:r>
                  </a:p>
                </c:rich>
              </c:tx>
              <c:numFmt formatCode="General" sourceLinked="1"/>
              <c:dLblPos val="l"/>
              <c:showLegendKey val="0"/>
              <c:showVal val="0"/>
              <c:showBubbleSize val="0"/>
              <c:showCatName val="1"/>
              <c:showSerName val="0"/>
              <c:showPercent val="0"/>
            </c:dLbl>
            <c:dLbl>
              <c:idx val="40"/>
              <c:tx>
                <c:rich>
                  <a:bodyPr vert="horz" rot="0" anchor="ctr"/>
                  <a:lstStyle/>
                  <a:p>
                    <a:pPr algn="ctr">
                      <a:defRPr/>
                    </a:pPr>
                    <a:r>
                      <a:rPr lang="en-US" cap="none" sz="700" b="0" i="0" u="none" baseline="0">
                        <a:solidFill>
                          <a:srgbClr val="000000"/>
                        </a:solidFill>
                        <a:latin typeface="Arial"/>
                        <a:ea typeface="Arial"/>
                        <a:cs typeface="Arial"/>
                      </a:rPr>
                      <a:t>+G4CQM WAX8</a:t>
                    </a:r>
                  </a:p>
                </c:rich>
              </c:tx>
              <c:numFmt formatCode="General" sourceLinked="1"/>
              <c:showLegendKey val="0"/>
              <c:showVal val="0"/>
              <c:showBubbleSize val="0"/>
              <c:showCatName val="1"/>
              <c:showSerName val="0"/>
              <c:showPercent val="0"/>
            </c:dLbl>
            <c:dLbl>
              <c:idx val="41"/>
              <c:tx>
                <c:rich>
                  <a:bodyPr vert="horz" rot="0" anchor="ctr"/>
                  <a:lstStyle/>
                  <a:p>
                    <a:pPr algn="ctr">
                      <a:defRPr/>
                    </a:pPr>
                    <a:r>
                      <a:rPr lang="en-US" cap="none" sz="700" b="0" i="0" u="none" baseline="0">
                        <a:solidFill>
                          <a:srgbClr val="000000"/>
                        </a:solidFill>
                        <a:latin typeface="Arial"/>
                        <a:ea typeface="Arial"/>
                        <a:cs typeface="Arial"/>
                      </a:rPr>
                      <a:t>W1JR 8 MOD</a:t>
                    </a:r>
                  </a:p>
                </c:rich>
              </c:tx>
              <c:numFmt formatCode="General" sourceLinked="1"/>
              <c:dLblPos val="l"/>
              <c:showLegendKey val="0"/>
              <c:showVal val="0"/>
              <c:showBubbleSize val="0"/>
              <c:showCatName val="1"/>
              <c:showSerName val="0"/>
              <c:showPercent val="0"/>
            </c:dLbl>
            <c:dLbl>
              <c:idx val="42"/>
              <c:tx>
                <c:rich>
                  <a:bodyPr vert="horz" rot="0" anchor="ctr"/>
                  <a:lstStyle/>
                  <a:p>
                    <a:pPr algn="ctr">
                      <a:defRPr/>
                    </a:pPr>
                    <a:r>
                      <a:rPr lang="en-US" cap="none" sz="700" b="0" i="0" u="none" baseline="0">
                        <a:solidFill>
                          <a:srgbClr val="000000"/>
                        </a:solidFill>
                        <a:latin typeface="Arial"/>
                        <a:ea typeface="Arial"/>
                        <a:cs typeface="Arial"/>
                      </a:rPr>
                      <a:t>DJ9BV 1.8</a:t>
                    </a:r>
                  </a:p>
                </c:rich>
              </c:tx>
              <c:numFmt formatCode="General" sourceLinked="1"/>
              <c:showLegendKey val="0"/>
              <c:showVal val="0"/>
              <c:showBubbleSize val="0"/>
              <c:showCatName val="1"/>
              <c:showSerName val="0"/>
              <c:showPercent val="0"/>
            </c:dLbl>
            <c:dLbl>
              <c:idx val="43"/>
              <c:tx>
                <c:rich>
                  <a:bodyPr vert="horz" rot="0" anchor="ctr"/>
                  <a:lstStyle/>
                  <a:p>
                    <a:pPr algn="ctr">
                      <a:defRPr/>
                    </a:pPr>
                    <a:r>
                      <a:rPr lang="en-US" cap="none" sz="700" b="0" i="0" u="none" baseline="0">
                        <a:solidFill>
                          <a:srgbClr val="000000"/>
                        </a:solidFill>
                        <a:latin typeface="Arial"/>
                        <a:ea typeface="Arial"/>
                        <a:cs typeface="Arial"/>
                      </a:rPr>
                      <a:t>K1FO 10</a:t>
                    </a:r>
                  </a:p>
                </c:rich>
              </c:tx>
              <c:numFmt formatCode="General" sourceLinked="1"/>
              <c:dLblPos val="l"/>
              <c:showLegendKey val="0"/>
              <c:showVal val="0"/>
              <c:showBubbleSize val="0"/>
              <c:showCatName val="1"/>
              <c:showSerName val="0"/>
              <c:showPercent val="0"/>
            </c:dLbl>
            <c:dLbl>
              <c:idx val="44"/>
              <c:tx>
                <c:rich>
                  <a:bodyPr vert="horz" rot="0" anchor="ctr"/>
                  <a:lstStyle/>
                  <a:p>
                    <a:pPr algn="ctr">
                      <a:defRPr/>
                    </a:pPr>
                    <a:r>
                      <a:rPr lang="en-US" cap="none" sz="700" b="0" i="0" u="none" baseline="0">
                        <a:solidFill>
                          <a:srgbClr val="000000"/>
                        </a:solidFill>
                        <a:latin typeface="Arial"/>
                        <a:ea typeface="Arial"/>
                        <a:cs typeface="Arial"/>
                      </a:rPr>
                      <a:t>Vine 8 OWL</a:t>
                    </a:r>
                  </a:p>
                </c:rich>
              </c:tx>
              <c:numFmt formatCode="General" sourceLinked="1"/>
              <c:showLegendKey val="0"/>
              <c:showVal val="0"/>
              <c:showBubbleSize val="0"/>
              <c:showCatName val="1"/>
              <c:showSerName val="0"/>
              <c:showPercent val="0"/>
            </c:dLbl>
            <c:dLbl>
              <c:idx val="45"/>
              <c:tx>
                <c:rich>
                  <a:bodyPr vert="horz" rot="0" anchor="ctr"/>
                  <a:lstStyle/>
                  <a:p>
                    <a:pPr algn="ctr">
                      <a:defRPr/>
                    </a:pPr>
                    <a:r>
                      <a:rPr lang="en-US" cap="none" sz="700" b="0" i="0" u="none" baseline="0">
                        <a:solidFill>
                          <a:srgbClr val="000000"/>
                        </a:solidFill>
                        <a:latin typeface="Arial"/>
                        <a:ea typeface="Arial"/>
                        <a:cs typeface="Arial"/>
                      </a:rPr>
                      <a:t>YU7EF 8</a:t>
                    </a:r>
                  </a:p>
                </c:rich>
              </c:tx>
              <c:numFmt formatCode="General" sourceLinked="1"/>
              <c:dLblPos val="l"/>
              <c:showLegendKey val="0"/>
              <c:showVal val="0"/>
              <c:showBubbleSize val="0"/>
              <c:showCatName val="1"/>
              <c:showSerName val="0"/>
              <c:showPercent val="0"/>
            </c:dLbl>
            <c:dLbl>
              <c:idx val="46"/>
              <c:tx>
                <c:rich>
                  <a:bodyPr vert="horz" rot="0" anchor="ctr"/>
                  <a:lstStyle/>
                  <a:p>
                    <a:pPr algn="ctr">
                      <a:defRPr/>
                    </a:pPr>
                    <a:r>
                      <a:rPr lang="en-US" cap="none" sz="700" b="0" i="0" u="none" baseline="0">
                        <a:solidFill>
                          <a:srgbClr val="000000"/>
                        </a:solidFill>
                        <a:latin typeface="Arial"/>
                        <a:ea typeface="Arial"/>
                        <a:cs typeface="Arial"/>
                      </a:rPr>
                      <a:t>BQH8B</a:t>
                    </a:r>
                  </a:p>
                </c:rich>
              </c:tx>
              <c:numFmt formatCode="General" sourceLinked="1"/>
              <c:showLegendKey val="0"/>
              <c:showVal val="0"/>
              <c:showBubbleSize val="0"/>
              <c:showCatName val="1"/>
              <c:showSerName val="0"/>
              <c:showPercent val="0"/>
            </c:dLbl>
            <c:dLbl>
              <c:idx val="47"/>
              <c:tx>
                <c:rich>
                  <a:bodyPr vert="horz" rot="0" anchor="ctr"/>
                  <a:lstStyle/>
                  <a:p>
                    <a:pPr algn="ctr">
                      <a:defRPr/>
                    </a:pPr>
                    <a:r>
                      <a:rPr lang="en-US" cap="none" sz="700" b="0" i="0" u="none" baseline="0">
                        <a:solidFill>
                          <a:srgbClr val="000000"/>
                        </a:solidFill>
                        <a:latin typeface="Arial"/>
                        <a:ea typeface="Arial"/>
                        <a:cs typeface="Arial"/>
                      </a:rPr>
                      <a:t>+UR5EAZ 9</a:t>
                    </a:r>
                  </a:p>
                </c:rich>
              </c:tx>
              <c:numFmt formatCode="General" sourceLinked="1"/>
              <c:dLblPos val="l"/>
              <c:showLegendKey val="0"/>
              <c:showVal val="0"/>
              <c:showBubbleSize val="0"/>
              <c:showCatName val="1"/>
              <c:showSerName val="0"/>
              <c:showPercent val="0"/>
            </c:dLbl>
            <c:dLbl>
              <c:idx val="48"/>
              <c:tx>
                <c:rich>
                  <a:bodyPr vert="horz" rot="0" anchor="ctr"/>
                  <a:lstStyle/>
                  <a:p>
                    <a:pPr algn="ctr">
                      <a:defRPr/>
                    </a:pPr>
                    <a:r>
                      <a:rPr lang="en-US" cap="none" sz="700" b="0" i="0" u="none" baseline="0">
                        <a:solidFill>
                          <a:srgbClr val="000000"/>
                        </a:solidFill>
                        <a:latin typeface="Arial"/>
                        <a:ea typeface="Arial"/>
                        <a:cs typeface="Arial"/>
                      </a:rPr>
                      <a:t>G4CQM 8</a:t>
                    </a:r>
                  </a:p>
                </c:rich>
              </c:tx>
              <c:numFmt formatCode="General" sourceLinked="1"/>
              <c:showLegendKey val="0"/>
              <c:showVal val="0"/>
              <c:showBubbleSize val="0"/>
              <c:showCatName val="1"/>
              <c:showSerName val="0"/>
              <c:showPercent val="0"/>
            </c:dLbl>
            <c:dLbl>
              <c:idx val="49"/>
              <c:tx>
                <c:rich>
                  <a:bodyPr vert="horz" rot="0" anchor="ctr"/>
                  <a:lstStyle/>
                  <a:p>
                    <a:pPr algn="ctr">
                      <a:defRPr/>
                    </a:pPr>
                    <a:r>
                      <a:rPr lang="en-US" cap="none" sz="700" b="0" i="0" u="none" baseline="0">
                        <a:solidFill>
                          <a:srgbClr val="000000"/>
                        </a:solidFill>
                        <a:latin typeface="Arial"/>
                        <a:ea typeface="Arial"/>
                        <a:cs typeface="Arial"/>
                      </a:rPr>
                      <a:t>G4CQM 9 UZ22</a:t>
                    </a:r>
                  </a:p>
                </c:rich>
              </c:tx>
              <c:numFmt formatCode="General" sourceLinked="1"/>
              <c:dLblPos val="l"/>
              <c:showLegendKey val="0"/>
              <c:showVal val="0"/>
              <c:showBubbleSize val="0"/>
              <c:showCatName val="1"/>
              <c:showSerName val="0"/>
              <c:showPercent val="0"/>
            </c:dLbl>
            <c:dLbl>
              <c:idx val="50"/>
              <c:tx>
                <c:rich>
                  <a:bodyPr vert="horz" rot="0" anchor="ctr"/>
                  <a:lstStyle/>
                  <a:p>
                    <a:pPr algn="ctr">
                      <a:defRPr/>
                    </a:pPr>
                    <a:r>
                      <a:rPr lang="en-US" cap="none" sz="700" b="0" i="0" u="none" baseline="0">
                        <a:solidFill>
                          <a:srgbClr val="000000"/>
                        </a:solidFill>
                        <a:latin typeface="Arial"/>
                        <a:ea typeface="Arial"/>
                        <a:cs typeface="Arial"/>
                      </a:rPr>
                      <a:t>+G4CQM WA9C4X</a:t>
                    </a:r>
                  </a:p>
                </c:rich>
              </c:tx>
              <c:numFmt formatCode="General" sourceLinked="1"/>
              <c:showLegendKey val="0"/>
              <c:showVal val="0"/>
              <c:showBubbleSize val="0"/>
              <c:showCatName val="1"/>
              <c:showSerName val="0"/>
              <c:showPercent val="0"/>
            </c:dLbl>
            <c:dLbl>
              <c:idx val="51"/>
              <c:tx>
                <c:rich>
                  <a:bodyPr vert="horz" rot="0" anchor="ctr"/>
                  <a:lstStyle/>
                  <a:p>
                    <a:pPr algn="ctr">
                      <a:defRPr/>
                    </a:pPr>
                    <a:r>
                      <a:rPr lang="en-US" cap="none" sz="700" b="0" i="0" u="none" baseline="0">
                        <a:solidFill>
                          <a:srgbClr val="000000"/>
                        </a:solidFill>
                        <a:latin typeface="Arial"/>
                        <a:ea typeface="Arial"/>
                        <a:cs typeface="Arial"/>
                      </a:rPr>
                      <a:t>+KF2YN Boxkite9</a:t>
                    </a:r>
                  </a:p>
                </c:rich>
              </c:tx>
              <c:numFmt formatCode="General" sourceLinked="1"/>
              <c:dLblPos val="l"/>
              <c:showLegendKey val="0"/>
              <c:showVal val="0"/>
              <c:showBubbleSize val="0"/>
              <c:showCatName val="1"/>
              <c:showSerName val="0"/>
              <c:showPercent val="0"/>
            </c:dLbl>
            <c:dLbl>
              <c:idx val="52"/>
              <c:tx>
                <c:rich>
                  <a:bodyPr vert="horz" rot="0" anchor="ctr"/>
                  <a:lstStyle/>
                  <a:p>
                    <a:pPr algn="ctr">
                      <a:defRPr/>
                    </a:pPr>
                    <a:r>
                      <a:rPr lang="en-US" cap="none" sz="700" b="0" i="0" u="none" baseline="0">
                        <a:solidFill>
                          <a:srgbClr val="000000"/>
                        </a:solidFill>
                        <a:latin typeface="Arial"/>
                        <a:ea typeface="Arial"/>
                        <a:cs typeface="Arial"/>
                      </a:rPr>
                      <a:t>+CT1FFU 8</a:t>
                    </a:r>
                  </a:p>
                </c:rich>
              </c:tx>
              <c:numFmt formatCode="General" sourceLinked="1"/>
              <c:showLegendKey val="0"/>
              <c:showVal val="0"/>
              <c:showBubbleSize val="0"/>
              <c:showCatName val="1"/>
              <c:showSerName val="0"/>
              <c:showPercent val="0"/>
            </c:dLbl>
            <c:dLbl>
              <c:idx val="53"/>
              <c:tx>
                <c:rich>
                  <a:bodyPr vert="horz" rot="0" anchor="ctr"/>
                  <a:lstStyle/>
                  <a:p>
                    <a:pPr algn="ctr">
                      <a:defRPr/>
                    </a:pPr>
                    <a:r>
                      <a:rPr lang="en-US" cap="none" sz="700" b="0" i="0" u="none" baseline="0">
                        <a:solidFill>
                          <a:srgbClr val="000000"/>
                        </a:solidFill>
                        <a:latin typeface="Arial"/>
                        <a:ea typeface="Arial"/>
                        <a:cs typeface="Arial"/>
                      </a:rPr>
                      <a:t>G0KSC 8 OWL</a:t>
                    </a:r>
                  </a:p>
                </c:rich>
              </c:tx>
              <c:numFmt formatCode="General" sourceLinked="1"/>
              <c:dLblPos val="l"/>
              <c:showLegendKey val="0"/>
              <c:showVal val="0"/>
              <c:showBubbleSize val="0"/>
              <c:showCatName val="1"/>
              <c:showSerName val="0"/>
              <c:showPercent val="0"/>
            </c:dLbl>
            <c:dLbl>
              <c:idx val="54"/>
              <c:tx>
                <c:rich>
                  <a:bodyPr vert="horz" rot="0" anchor="ctr"/>
                  <a:lstStyle/>
                  <a:p>
                    <a:pPr algn="ctr">
                      <a:defRPr/>
                    </a:pPr>
                    <a:r>
                      <a:rPr lang="en-US" cap="none" sz="700" b="0" i="0" u="none" baseline="0">
                        <a:solidFill>
                          <a:srgbClr val="000000"/>
                        </a:solidFill>
                        <a:latin typeface="Arial"/>
                        <a:ea typeface="Arial"/>
                        <a:cs typeface="Arial"/>
                      </a:rPr>
                      <a:t>+InnoV 8 OWL G/T</a:t>
                    </a:r>
                  </a:p>
                </c:rich>
              </c:tx>
              <c:numFmt formatCode="General" sourceLinked="1"/>
              <c:showLegendKey val="0"/>
              <c:showVal val="0"/>
              <c:showBubbleSize val="0"/>
              <c:showCatName val="1"/>
              <c:showSerName val="0"/>
              <c:showPercent val="0"/>
            </c:dLbl>
            <c:dLbl>
              <c:idx val="55"/>
              <c:tx>
                <c:rich>
                  <a:bodyPr vert="horz" rot="0" anchor="ctr"/>
                  <a:lstStyle/>
                  <a:p>
                    <a:pPr algn="ctr">
                      <a:defRPr/>
                    </a:pPr>
                    <a:r>
                      <a:rPr lang="en-US" cap="none" sz="700" b="0" i="0" u="none" baseline="0">
                        <a:solidFill>
                          <a:srgbClr val="000000"/>
                        </a:solidFill>
                        <a:latin typeface="Arial"/>
                        <a:ea typeface="Arial"/>
                        <a:cs typeface="Arial"/>
                      </a:rPr>
                      <a:t>+*InnoV 8 OWL G/T</a:t>
                    </a:r>
                  </a:p>
                </c:rich>
              </c:tx>
              <c:numFmt formatCode="General" sourceLinked="1"/>
              <c:dLblPos val="l"/>
              <c:showLegendKey val="0"/>
              <c:showVal val="0"/>
              <c:showBubbleSize val="0"/>
              <c:showCatName val="1"/>
              <c:showSerName val="0"/>
              <c:showPercent val="0"/>
            </c:dLbl>
            <c:dLbl>
              <c:idx val="56"/>
              <c:tx>
                <c:rich>
                  <a:bodyPr vert="horz" rot="0" anchor="ctr"/>
                  <a:lstStyle/>
                  <a:p>
                    <a:pPr algn="ctr">
                      <a:defRPr/>
                    </a:pPr>
                    <a:r>
                      <a:rPr lang="en-US" cap="none" sz="700" b="0" i="0" u="none" baseline="0">
                        <a:solidFill>
                          <a:srgbClr val="000000"/>
                        </a:solidFill>
                        <a:latin typeface="Arial"/>
                        <a:ea typeface="Arial"/>
                        <a:cs typeface="Arial"/>
                      </a:rPr>
                      <a:t>RA3RF 9</a:t>
                    </a:r>
                  </a:p>
                </c:rich>
              </c:tx>
              <c:numFmt formatCode="General" sourceLinked="1"/>
              <c:showLegendKey val="0"/>
              <c:showVal val="0"/>
              <c:showBubbleSize val="0"/>
              <c:showCatName val="1"/>
              <c:showSerName val="0"/>
              <c:showPercent val="0"/>
            </c:dLbl>
            <c:dLbl>
              <c:idx val="57"/>
              <c:tx>
                <c:rich>
                  <a:bodyPr vert="horz" rot="0" anchor="ctr"/>
                  <a:lstStyle/>
                  <a:p>
                    <a:pPr algn="ctr">
                      <a:defRPr/>
                    </a:pPr>
                    <a:r>
                      <a:rPr lang="en-US" cap="none" sz="700" b="0" i="0" u="none" baseline="0">
                        <a:solidFill>
                          <a:srgbClr val="000000"/>
                        </a:solidFill>
                        <a:latin typeface="Arial"/>
                        <a:ea typeface="Arial"/>
                        <a:cs typeface="Arial"/>
                      </a:rPr>
                      <a:t>I0JXX 8</a:t>
                    </a:r>
                  </a:p>
                </c:rich>
              </c:tx>
              <c:numFmt formatCode="General" sourceLinked="1"/>
              <c:dLblPos val="l"/>
              <c:showLegendKey val="0"/>
              <c:showVal val="0"/>
              <c:showBubbleSize val="0"/>
              <c:showCatName val="1"/>
              <c:showSerName val="0"/>
              <c:showPercent val="0"/>
            </c:dLbl>
            <c:dLbl>
              <c:idx val="58"/>
              <c:tx>
                <c:rich>
                  <a:bodyPr vert="horz" rot="0" anchor="ctr"/>
                  <a:lstStyle/>
                  <a:p>
                    <a:pPr algn="ctr">
                      <a:defRPr/>
                    </a:pPr>
                    <a:r>
                      <a:rPr lang="en-US" cap="none" sz="700" b="0" i="0" u="none" baseline="0">
                        <a:solidFill>
                          <a:srgbClr val="000000"/>
                        </a:solidFill>
                        <a:latin typeface="Arial"/>
                        <a:ea typeface="Arial"/>
                        <a:cs typeface="Arial"/>
                      </a:rPr>
                      <a:t>#I0JXX 8 XPOL H</a:t>
                    </a:r>
                  </a:p>
                </c:rich>
              </c:tx>
              <c:numFmt formatCode="General" sourceLinked="1"/>
              <c:showLegendKey val="0"/>
              <c:showVal val="0"/>
              <c:showBubbleSize val="0"/>
              <c:showCatName val="1"/>
              <c:showSerName val="0"/>
              <c:showPercent val="0"/>
            </c:dLbl>
            <c:dLbl>
              <c:idx val="59"/>
              <c:tx>
                <c:rich>
                  <a:bodyPr vert="horz" rot="0" anchor="ctr"/>
                  <a:lstStyle/>
                  <a:p>
                    <a:pPr algn="ctr">
                      <a:defRPr/>
                    </a:pPr>
                    <a:r>
                      <a:rPr lang="en-US" cap="none" sz="700" b="0" i="0" u="none" baseline="0">
                        <a:solidFill>
                          <a:srgbClr val="000000"/>
                        </a:solidFill>
                        <a:latin typeface="Arial"/>
                        <a:ea typeface="Arial"/>
                        <a:cs typeface="Arial"/>
                      </a:rPr>
                      <a:t>#I0JXX 8 XPOL V</a:t>
                    </a:r>
                  </a:p>
                </c:rich>
              </c:tx>
              <c:numFmt formatCode="General" sourceLinked="1"/>
              <c:dLblPos val="l"/>
              <c:showLegendKey val="0"/>
              <c:showVal val="0"/>
              <c:showBubbleSize val="0"/>
              <c:showCatName val="1"/>
              <c:showSerName val="0"/>
              <c:showPercent val="0"/>
            </c:dLbl>
            <c:dLbl>
              <c:idx val="60"/>
              <c:tx>
                <c:rich>
                  <a:bodyPr vert="horz" rot="0" anchor="ctr"/>
                  <a:lstStyle/>
                  <a:p>
                    <a:pPr algn="ctr">
                      <a:defRPr/>
                    </a:pPr>
                    <a:r>
                      <a:rPr lang="en-US" cap="none" sz="700" b="0" i="0" u="none" baseline="0">
                        <a:solidFill>
                          <a:srgbClr val="000000"/>
                        </a:solidFill>
                        <a:latin typeface="Arial"/>
                        <a:ea typeface="Arial"/>
                        <a:cs typeface="Arial"/>
                      </a:rPr>
                      <a:t>*DG0OPK 9</a:t>
                    </a:r>
                  </a:p>
                </c:rich>
              </c:tx>
              <c:numFmt formatCode="General" sourceLinked="1"/>
              <c:showLegendKey val="0"/>
              <c:showVal val="0"/>
              <c:showBubbleSize val="0"/>
              <c:showCatName val="1"/>
              <c:showSerName val="0"/>
              <c:showPercent val="0"/>
            </c:dLbl>
            <c:dLbl>
              <c:idx val="61"/>
              <c:tx>
                <c:rich>
                  <a:bodyPr vert="horz" rot="0" anchor="ctr"/>
                  <a:lstStyle/>
                  <a:p>
                    <a:pPr algn="ctr">
                      <a:defRPr/>
                    </a:pPr>
                    <a:r>
                      <a:rPr lang="en-US" cap="none" sz="700" b="0" i="0" u="none" baseline="0">
                        <a:solidFill>
                          <a:srgbClr val="000000"/>
                        </a:solidFill>
                        <a:latin typeface="Arial"/>
                        <a:ea typeface="Arial"/>
                        <a:cs typeface="Arial"/>
                      </a:rPr>
                      <a:t>DG0OPK 9</a:t>
                    </a:r>
                  </a:p>
                </c:rich>
              </c:tx>
              <c:numFmt formatCode="General" sourceLinked="1"/>
              <c:dLblPos val="l"/>
              <c:showLegendKey val="0"/>
              <c:showVal val="0"/>
              <c:showBubbleSize val="0"/>
              <c:showCatName val="1"/>
              <c:showSerName val="0"/>
              <c:showPercent val="0"/>
            </c:dLbl>
            <c:dLbl>
              <c:idx val="62"/>
              <c:tx>
                <c:rich>
                  <a:bodyPr vert="horz" rot="0" anchor="ctr"/>
                  <a:lstStyle/>
                  <a:p>
                    <a:pPr algn="ctr">
                      <a:defRPr/>
                    </a:pPr>
                    <a:r>
                      <a:rPr lang="en-US" cap="none" sz="700" b="0" i="0" u="none" baseline="0">
                        <a:solidFill>
                          <a:srgbClr val="000000"/>
                        </a:solidFill>
                        <a:latin typeface="Arial"/>
                        <a:ea typeface="Arial"/>
                        <a:cs typeface="Arial"/>
                      </a:rPr>
                      <a:t>*InnoV/G0KSC 9 LFA3 2020</a:t>
                    </a:r>
                  </a:p>
                </c:rich>
              </c:tx>
              <c:numFmt formatCode="General" sourceLinked="1"/>
              <c:showLegendKey val="0"/>
              <c:showVal val="0"/>
              <c:showBubbleSize val="0"/>
              <c:showCatName val="1"/>
              <c:showSerName val="0"/>
              <c:showPercent val="0"/>
            </c:dLbl>
            <c:dLbl>
              <c:idx val="63"/>
              <c:tx>
                <c:rich>
                  <a:bodyPr vert="horz" rot="0" anchor="ctr"/>
                  <a:lstStyle/>
                  <a:p>
                    <a:pPr algn="ctr">
                      <a:defRPr/>
                    </a:pPr>
                    <a:r>
                      <a:rPr lang="en-US" cap="none" sz="700" b="0" i="0" u="none" baseline="0">
                        <a:solidFill>
                          <a:srgbClr val="000000"/>
                        </a:solidFill>
                        <a:latin typeface="Arial"/>
                        <a:ea typeface="Arial"/>
                        <a:cs typeface="Arial"/>
                      </a:rPr>
                      <a:t>Antenna-Amplfiers +PA144-9-4.3AP</a:t>
                    </a:r>
                  </a:p>
                </c:rich>
              </c:tx>
              <c:numFmt formatCode="General" sourceLinked="1"/>
              <c:dLblPos val="l"/>
              <c:showLegendKey val="0"/>
              <c:showVal val="0"/>
              <c:showBubbleSize val="0"/>
              <c:showCatName val="1"/>
              <c:showSerName val="0"/>
              <c:showPercent val="0"/>
            </c:dLbl>
            <c:dLbl>
              <c:idx val="64"/>
              <c:tx>
                <c:rich>
                  <a:bodyPr vert="horz" rot="0" anchor="ctr"/>
                  <a:lstStyle/>
                  <a:p>
                    <a:pPr algn="ctr">
                      <a:defRPr/>
                    </a:pPr>
                    <a:r>
                      <a:rPr lang="en-US" cap="none" sz="700" b="0" i="0" u="none" baseline="0">
                        <a:solidFill>
                          <a:srgbClr val="000000"/>
                        </a:solidFill>
                        <a:latin typeface="Arial"/>
                        <a:ea typeface="Arial"/>
                        <a:cs typeface="Arial"/>
                      </a:rPr>
                      <a:t>Ant-Amp +PA144-XPOL-18-5AP Horiz</a:t>
                    </a:r>
                  </a:p>
                </c:rich>
              </c:tx>
              <c:numFmt formatCode="General" sourceLinked="1"/>
              <c:showLegendKey val="0"/>
              <c:showVal val="0"/>
              <c:showBubbleSize val="0"/>
              <c:showCatName val="1"/>
              <c:showSerName val="0"/>
              <c:showPercent val="0"/>
            </c:dLbl>
            <c:dLbl>
              <c:idx val="65"/>
              <c:tx>
                <c:rich>
                  <a:bodyPr vert="horz" rot="0" anchor="ctr"/>
                  <a:lstStyle/>
                  <a:p>
                    <a:pPr algn="ctr">
                      <a:defRPr/>
                    </a:pPr>
                    <a:r>
                      <a:rPr lang="en-US" cap="none" sz="700" b="0" i="0" u="none" baseline="0">
                        <a:solidFill>
                          <a:srgbClr val="000000"/>
                        </a:solidFill>
                        <a:latin typeface="Arial"/>
                        <a:ea typeface="Arial"/>
                        <a:cs typeface="Arial"/>
                      </a:rPr>
                      <a:t>Ant-Amp +PA144-XPOL-18-5AP Vert</a:t>
                    </a:r>
                  </a:p>
                </c:rich>
              </c:tx>
              <c:numFmt formatCode="General" sourceLinked="1"/>
              <c:dLblPos val="l"/>
              <c:showLegendKey val="0"/>
              <c:showVal val="0"/>
              <c:showBubbleSize val="0"/>
              <c:showCatName val="1"/>
              <c:showSerName val="0"/>
              <c:showPercent val="0"/>
            </c:dLbl>
            <c:dLbl>
              <c:idx val="66"/>
              <c:tx>
                <c:rich>
                  <a:bodyPr vert="horz" rot="0" anchor="ctr"/>
                  <a:lstStyle/>
                  <a:p>
                    <a:pPr algn="ctr">
                      <a:defRPr/>
                    </a:pPr>
                    <a:r>
                      <a:rPr lang="en-US" cap="none" sz="700" b="0" i="0" u="none" baseline="0">
                        <a:solidFill>
                          <a:srgbClr val="000000"/>
                        </a:solidFill>
                        <a:latin typeface="Arial"/>
                        <a:ea typeface="Arial"/>
                        <a:cs typeface="Arial"/>
                      </a:rPr>
                      <a:t>+DG7YBN GTV 2-9n</a:t>
                    </a:r>
                  </a:p>
                </c:rich>
              </c:tx>
              <c:numFmt formatCode="General" sourceLinked="1"/>
              <c:showLegendKey val="0"/>
              <c:showVal val="0"/>
              <c:showBubbleSize val="0"/>
              <c:showCatName val="1"/>
              <c:showSerName val="0"/>
              <c:showPercent val="0"/>
            </c:dLbl>
            <c:dLbl>
              <c:idx val="67"/>
              <c:tx>
                <c:rich>
                  <a:bodyPr vert="horz" rot="0" anchor="ctr"/>
                  <a:lstStyle/>
                  <a:p>
                    <a:pPr algn="ctr">
                      <a:defRPr/>
                    </a:pPr>
                    <a:r>
                      <a:rPr lang="en-US" cap="none" sz="700" b="0" i="0" u="none" baseline="0">
                        <a:solidFill>
                          <a:srgbClr val="000000"/>
                        </a:solidFill>
                        <a:latin typeface="Arial"/>
                        <a:ea typeface="Arial"/>
                        <a:cs typeface="Arial"/>
                      </a:rPr>
                      <a:t>+7arrays GTV 2-9n XPOL H</a:t>
                    </a:r>
                  </a:p>
                </c:rich>
              </c:tx>
              <c:numFmt formatCode="General" sourceLinked="1"/>
              <c:dLblPos val="l"/>
              <c:showLegendKey val="0"/>
              <c:showVal val="0"/>
              <c:showBubbleSize val="0"/>
              <c:showCatName val="1"/>
              <c:showSerName val="0"/>
              <c:showPercent val="0"/>
            </c:dLbl>
            <c:dLbl>
              <c:idx val="68"/>
              <c:tx>
                <c:rich>
                  <a:bodyPr vert="horz" rot="0" anchor="ctr"/>
                  <a:lstStyle/>
                  <a:p>
                    <a:pPr algn="ctr">
                      <a:defRPr/>
                    </a:pPr>
                    <a:r>
                      <a:rPr lang="en-US" cap="none" sz="700" b="0" i="0" u="none" baseline="0">
                        <a:solidFill>
                          <a:srgbClr val="000000"/>
                        </a:solidFill>
                        <a:latin typeface="Arial"/>
                        <a:ea typeface="Arial"/>
                        <a:cs typeface="Arial"/>
                      </a:rPr>
                      <a:t>+7arrays GTV 2-9n XPOL V</a:t>
                    </a:r>
                  </a:p>
                </c:rich>
              </c:tx>
              <c:numFmt formatCode="General" sourceLinked="1"/>
              <c:showLegendKey val="0"/>
              <c:showVal val="0"/>
              <c:showBubbleSize val="0"/>
              <c:showCatName val="1"/>
              <c:showSerName val="0"/>
              <c:showPercent val="0"/>
            </c:dLbl>
            <c:dLbl>
              <c:idx val="69"/>
              <c:tx>
                <c:rich>
                  <a:bodyPr vert="horz" rot="0" anchor="ctr"/>
                  <a:lstStyle/>
                  <a:p>
                    <a:pPr algn="ctr">
                      <a:defRPr/>
                    </a:pPr>
                    <a:r>
                      <a:rPr lang="en-US" cap="none" sz="700" b="0" i="0" u="none" baseline="0">
                        <a:solidFill>
                          <a:srgbClr val="000000"/>
                        </a:solidFill>
                        <a:latin typeface="Arial"/>
                        <a:ea typeface="Arial"/>
                        <a:cs typeface="Arial"/>
                      </a:rPr>
                      <a:t>*InnoV/G0KSC 9 LFA3 2020</a:t>
                    </a:r>
                  </a:p>
                </c:rich>
              </c:tx>
              <c:numFmt formatCode="General" sourceLinked="1"/>
              <c:dLblPos val="l"/>
              <c:showLegendKey val="0"/>
              <c:showVal val="0"/>
              <c:showBubbleSize val="0"/>
              <c:showCatName val="1"/>
              <c:showSerName val="0"/>
              <c:showPercent val="0"/>
            </c:dLbl>
            <c:dLbl>
              <c:idx val="70"/>
              <c:tx>
                <c:rich>
                  <a:bodyPr vert="horz" rot="0" anchor="ctr"/>
                  <a:lstStyle/>
                  <a:p>
                    <a:pPr algn="ctr">
                      <a:defRPr/>
                    </a:pPr>
                    <a:r>
                      <a:rPr lang="en-US" cap="none" sz="700" b="0" i="0" u="none" baseline="0">
                        <a:solidFill>
                          <a:srgbClr val="000000"/>
                        </a:solidFill>
                        <a:latin typeface="Arial"/>
                        <a:ea typeface="Arial"/>
                        <a:cs typeface="Arial"/>
                      </a:rPr>
                      <a:t>DK7ZB 8</a:t>
                    </a:r>
                  </a:p>
                </c:rich>
              </c:tx>
              <c:numFmt formatCode="General" sourceLinked="1"/>
              <c:showLegendKey val="0"/>
              <c:showVal val="0"/>
              <c:showBubbleSize val="0"/>
              <c:showCatName val="1"/>
              <c:showSerName val="0"/>
              <c:showPercent val="0"/>
            </c:dLbl>
            <c:dLbl>
              <c:idx val="71"/>
              <c:tx>
                <c:rich>
                  <a:bodyPr vert="horz" rot="0" anchor="ctr"/>
                  <a:lstStyle/>
                  <a:p>
                    <a:pPr algn="ctr">
                      <a:defRPr/>
                    </a:pPr>
                    <a:r>
                      <a:rPr lang="en-US" cap="none" sz="700" b="0" i="0" u="none" baseline="0">
                        <a:solidFill>
                          <a:srgbClr val="000000"/>
                        </a:solidFill>
                        <a:latin typeface="Arial"/>
                        <a:ea typeface="Arial"/>
                        <a:cs typeface="Arial"/>
                      </a:rPr>
                      <a:t>G0KSC 9 OWA</a:t>
                    </a:r>
                  </a:p>
                </c:rich>
              </c:tx>
              <c:numFmt formatCode="General" sourceLinked="1"/>
              <c:dLblPos val="l"/>
              <c:showLegendKey val="0"/>
              <c:showVal val="0"/>
              <c:showBubbleSize val="0"/>
              <c:showCatName val="1"/>
              <c:showSerName val="0"/>
              <c:showPercent val="0"/>
            </c:dLbl>
            <c:dLbl>
              <c:idx val="72"/>
              <c:tx>
                <c:rich>
                  <a:bodyPr vert="horz" rot="0" anchor="ctr"/>
                  <a:lstStyle/>
                  <a:p>
                    <a:pPr algn="ctr">
                      <a:defRPr/>
                    </a:pPr>
                    <a:r>
                      <a:rPr lang="en-US" cap="none" sz="700" b="0" i="0" u="none" baseline="0">
                        <a:solidFill>
                          <a:srgbClr val="000000"/>
                        </a:solidFill>
                        <a:latin typeface="Arial"/>
                        <a:ea typeface="Arial"/>
                        <a:cs typeface="Arial"/>
                      </a:rPr>
                      <a:t>YU7XL TWB21810XL</a:t>
                    </a:r>
                  </a:p>
                </c:rich>
              </c:tx>
              <c:numFmt formatCode="General" sourceLinked="1"/>
              <c:showLegendKey val="0"/>
              <c:showVal val="0"/>
              <c:showBubbleSize val="0"/>
              <c:showCatName val="1"/>
              <c:showSerName val="0"/>
              <c:showPercent val="0"/>
            </c:dLbl>
            <c:dLbl>
              <c:idx val="73"/>
              <c:tx>
                <c:rich>
                  <a:bodyPr vert="horz" rot="0" anchor="ctr"/>
                  <a:lstStyle/>
                  <a:p>
                    <a:pPr algn="ctr">
                      <a:defRPr/>
                    </a:pPr>
                    <a:r>
                      <a:rPr lang="en-US" cap="none" sz="700" b="0" i="0" u="none" baseline="0">
                        <a:solidFill>
                          <a:srgbClr val="000000"/>
                        </a:solidFill>
                        <a:latin typeface="Arial"/>
                        <a:ea typeface="Arial"/>
                        <a:cs typeface="Arial"/>
                      </a:rPr>
                      <a:t>*YU7XL TWB21810XL</a:t>
                    </a:r>
                  </a:p>
                </c:rich>
              </c:tx>
              <c:numFmt formatCode="General" sourceLinked="1"/>
              <c:dLblPos val="l"/>
              <c:showLegendKey val="0"/>
              <c:showVal val="0"/>
              <c:showBubbleSize val="0"/>
              <c:showCatName val="1"/>
              <c:showSerName val="0"/>
              <c:showPercent val="0"/>
            </c:dLbl>
            <c:dLbl>
              <c:idx val="74"/>
              <c:tx>
                <c:rich>
                  <a:bodyPr vert="horz" rot="0" anchor="ctr"/>
                  <a:lstStyle/>
                  <a:p>
                    <a:pPr algn="ctr">
                      <a:defRPr/>
                    </a:pPr>
                    <a:r>
                      <a:rPr lang="en-US" cap="none" sz="700" b="0" i="0" u="none" baseline="0">
                        <a:solidFill>
                          <a:srgbClr val="000000"/>
                        </a:solidFill>
                        <a:latin typeface="Arial"/>
                        <a:ea typeface="Arial"/>
                        <a:cs typeface="Arial"/>
                      </a:rPr>
                      <a:t>+RA3AQ 9S</a:t>
                    </a:r>
                  </a:p>
                </c:rich>
              </c:tx>
              <c:numFmt formatCode="General" sourceLinked="1"/>
              <c:showLegendKey val="0"/>
              <c:showVal val="0"/>
              <c:showBubbleSize val="0"/>
              <c:showCatName val="1"/>
              <c:showSerName val="0"/>
              <c:showPercent val="0"/>
            </c:dLbl>
            <c:dLbl>
              <c:idx val="75"/>
              <c:tx>
                <c:rich>
                  <a:bodyPr vert="horz" rot="0" anchor="ctr"/>
                  <a:lstStyle/>
                  <a:p>
                    <a:pPr algn="ctr">
                      <a:defRPr/>
                    </a:pPr>
                    <a:r>
                      <a:rPr lang="en-US" cap="none" sz="700" b="0" i="0" u="none" baseline="0">
                        <a:solidFill>
                          <a:srgbClr val="000000"/>
                        </a:solidFill>
                        <a:latin typeface="Arial"/>
                        <a:ea typeface="Arial"/>
                        <a:cs typeface="Arial"/>
                      </a:rPr>
                      <a:t>M2 9SSB</a:t>
                    </a:r>
                  </a:p>
                </c:rich>
              </c:tx>
              <c:numFmt formatCode="General" sourceLinked="1"/>
              <c:dLblPos val="l"/>
              <c:showLegendKey val="0"/>
              <c:showVal val="0"/>
              <c:showBubbleSize val="0"/>
              <c:showCatName val="1"/>
              <c:showSerName val="0"/>
              <c:showPercent val="0"/>
            </c:dLbl>
            <c:dLbl>
              <c:idx val="76"/>
              <c:tx>
                <c:rich>
                  <a:bodyPr vert="horz" rot="0" anchor="ctr"/>
                  <a:lstStyle/>
                  <a:p>
                    <a:pPr algn="ctr">
                      <a:defRPr/>
                    </a:pPr>
                    <a:r>
                      <a:rPr lang="en-US" cap="none" sz="700" b="0" i="0" u="none" baseline="0">
                        <a:solidFill>
                          <a:srgbClr val="000000"/>
                        </a:solidFill>
                        <a:latin typeface="Arial"/>
                        <a:ea typeface="Arial"/>
                        <a:cs typeface="Arial"/>
                      </a:rPr>
                      <a:t>Cushcraft LFA-2M9EL </a:t>
                    </a:r>
                  </a:p>
                </c:rich>
              </c:tx>
              <c:numFmt formatCode="General" sourceLinked="1"/>
              <c:showLegendKey val="0"/>
              <c:showVal val="0"/>
              <c:showBubbleSize val="0"/>
              <c:showCatName val="1"/>
              <c:showSerName val="0"/>
              <c:showPercent val="0"/>
            </c:dLbl>
            <c:dLbl>
              <c:idx val="77"/>
              <c:tx>
                <c:rich>
                  <a:bodyPr vert="horz" rot="0" anchor="ctr"/>
                  <a:lstStyle/>
                  <a:p>
                    <a:pPr algn="ctr">
                      <a:defRPr/>
                    </a:pPr>
                    <a:r>
                      <a:rPr lang="en-US" cap="none" sz="700" b="0" i="0" u="none" baseline="0">
                        <a:solidFill>
                          <a:srgbClr val="000000"/>
                        </a:solidFill>
                        <a:latin typeface="Arial"/>
                        <a:ea typeface="Arial"/>
                        <a:cs typeface="Arial"/>
                      </a:rPr>
                      <a:t>InnoV 9LFA XPOL H</a:t>
                    </a:r>
                  </a:p>
                </c:rich>
              </c:tx>
              <c:numFmt formatCode="General" sourceLinked="1"/>
              <c:dLblPos val="l"/>
              <c:showLegendKey val="0"/>
              <c:showVal val="0"/>
              <c:showBubbleSize val="0"/>
              <c:showCatName val="1"/>
              <c:showSerName val="0"/>
              <c:showPercent val="0"/>
            </c:dLbl>
            <c:dLbl>
              <c:idx val="78"/>
              <c:tx>
                <c:rich>
                  <a:bodyPr vert="horz" rot="0" anchor="ctr"/>
                  <a:lstStyle/>
                  <a:p>
                    <a:pPr algn="ctr">
                      <a:defRPr/>
                    </a:pPr>
                    <a:r>
                      <a:rPr lang="en-US" cap="none" sz="700" b="0" i="0" u="none" baseline="0">
                        <a:solidFill>
                          <a:srgbClr val="000000"/>
                        </a:solidFill>
                        <a:latin typeface="Arial"/>
                        <a:ea typeface="Arial"/>
                        <a:cs typeface="Arial"/>
                      </a:rPr>
                      <a:t>InnoV 9LFA XPOL V</a:t>
                    </a:r>
                  </a:p>
                </c:rich>
              </c:tx>
              <c:numFmt formatCode="General" sourceLinked="1"/>
              <c:showLegendKey val="0"/>
              <c:showVal val="0"/>
              <c:showBubbleSize val="0"/>
              <c:showCatName val="1"/>
              <c:showSerName val="0"/>
              <c:showPercent val="0"/>
            </c:dLbl>
            <c:dLbl>
              <c:idx val="79"/>
              <c:tx>
                <c:rich>
                  <a:bodyPr vert="horz" rot="0" anchor="ctr"/>
                  <a:lstStyle/>
                  <a:p>
                    <a:pPr algn="ctr">
                      <a:defRPr/>
                    </a:pPr>
                    <a:r>
                      <a:rPr lang="en-US" cap="none" sz="700" b="0" i="0" u="none" baseline="0">
                        <a:solidFill>
                          <a:srgbClr val="000000"/>
                        </a:solidFill>
                        <a:latin typeface="Arial"/>
                        <a:ea typeface="Arial"/>
                        <a:cs typeface="Arial"/>
                      </a:rPr>
                      <a:t>#WiMo WX220 XPOL H</a:t>
                    </a:r>
                  </a:p>
                </c:rich>
              </c:tx>
              <c:numFmt formatCode="General" sourceLinked="1"/>
              <c:dLblPos val="l"/>
              <c:showLegendKey val="0"/>
              <c:showVal val="0"/>
              <c:showBubbleSize val="0"/>
              <c:showCatName val="1"/>
              <c:showSerName val="0"/>
              <c:showPercent val="0"/>
            </c:dLbl>
            <c:dLbl>
              <c:idx val="80"/>
              <c:tx>
                <c:rich>
                  <a:bodyPr vert="horz" rot="0" anchor="ctr"/>
                  <a:lstStyle/>
                  <a:p>
                    <a:pPr algn="ctr">
                      <a:defRPr/>
                    </a:pPr>
                    <a:r>
                      <a:rPr lang="en-US" cap="none" sz="700" b="0" i="0" u="none" baseline="0">
                        <a:solidFill>
                          <a:srgbClr val="000000"/>
                        </a:solidFill>
                        <a:latin typeface="Arial"/>
                        <a:ea typeface="Arial"/>
                        <a:cs typeface="Arial"/>
                      </a:rPr>
                      <a:t>#WiMo WX220 XPOL V</a:t>
                    </a:r>
                  </a:p>
                </c:rich>
              </c:tx>
              <c:numFmt formatCode="General" sourceLinked="1"/>
              <c:showLegendKey val="0"/>
              <c:showVal val="0"/>
              <c:showBubbleSize val="0"/>
              <c:showCatName val="1"/>
              <c:showSerName val="0"/>
              <c:showPercent val="0"/>
            </c:dLbl>
            <c:dLbl>
              <c:idx val="81"/>
              <c:tx>
                <c:rich>
                  <a:bodyPr vert="horz" rot="0" anchor="ctr"/>
                  <a:lstStyle/>
                  <a:p>
                    <a:pPr algn="ctr">
                      <a:defRPr/>
                    </a:pPr>
                    <a:r>
                      <a:rPr lang="en-US" cap="none" sz="700" b="0" i="0" u="none" baseline="0">
                        <a:solidFill>
                          <a:srgbClr val="000000"/>
                        </a:solidFill>
                        <a:latin typeface="Arial"/>
                        <a:ea typeface="Arial"/>
                        <a:cs typeface="Arial"/>
                      </a:rPr>
                      <a:t>*WiMo WX220 XPOL H</a:t>
                    </a:r>
                  </a:p>
                </c:rich>
              </c:tx>
              <c:numFmt formatCode="General" sourceLinked="1"/>
              <c:dLblPos val="l"/>
              <c:showLegendKey val="0"/>
              <c:showVal val="0"/>
              <c:showBubbleSize val="0"/>
              <c:showCatName val="1"/>
              <c:showSerName val="0"/>
              <c:showPercent val="0"/>
            </c:dLbl>
            <c:dLbl>
              <c:idx val="82"/>
              <c:tx>
                <c:rich>
                  <a:bodyPr vert="horz" rot="0" anchor="ctr"/>
                  <a:lstStyle/>
                  <a:p>
                    <a:pPr algn="ctr">
                      <a:defRPr/>
                    </a:pPr>
                    <a:r>
                      <a:rPr lang="en-US" cap="none" sz="700" b="0" i="0" u="none" baseline="0">
                        <a:solidFill>
                          <a:srgbClr val="000000"/>
                        </a:solidFill>
                        <a:latin typeface="Arial"/>
                        <a:ea typeface="Arial"/>
                        <a:cs typeface="Arial"/>
                      </a:rPr>
                      <a:t>*WiMo WX220 XPOL V</a:t>
                    </a:r>
                  </a:p>
                </c:rich>
              </c:tx>
              <c:numFmt formatCode="General" sourceLinked="1"/>
              <c:showLegendKey val="0"/>
              <c:showVal val="0"/>
              <c:showBubbleSize val="0"/>
              <c:showCatName val="1"/>
              <c:showSerName val="0"/>
              <c:showPercent val="0"/>
            </c:dLbl>
            <c:dLbl>
              <c:idx val="83"/>
              <c:tx>
                <c:rich>
                  <a:bodyPr vert="horz" rot="0" anchor="ctr"/>
                  <a:lstStyle/>
                  <a:p>
                    <a:pPr algn="ctr">
                      <a:defRPr/>
                    </a:pPr>
                    <a:r>
                      <a:rPr lang="en-US" cap="none" sz="700" b="0" i="0" u="none" baseline="0">
                        <a:solidFill>
                          <a:srgbClr val="000000"/>
                        </a:solidFill>
                        <a:latin typeface="Arial"/>
                        <a:ea typeface="Arial"/>
                        <a:cs typeface="Arial"/>
                      </a:rPr>
                      <a:t>Gulf Alpha 9</a:t>
                    </a:r>
                  </a:p>
                </c:rich>
              </c:tx>
              <c:numFmt formatCode="General" sourceLinked="1"/>
              <c:dLblPos val="l"/>
              <c:showLegendKey val="0"/>
              <c:showVal val="0"/>
              <c:showBubbleSize val="0"/>
              <c:showCatName val="1"/>
              <c:showSerName val="0"/>
              <c:showPercent val="0"/>
            </c:dLbl>
            <c:dLbl>
              <c:idx val="84"/>
              <c:tx>
                <c:rich>
                  <a:bodyPr vert="horz" rot="0" anchor="ctr"/>
                  <a:lstStyle/>
                  <a:p>
                    <a:pPr algn="ctr">
                      <a:defRPr/>
                    </a:pPr>
                    <a:r>
                      <a:rPr lang="en-US" cap="none" sz="700" b="0" i="0" u="none" baseline="0">
                        <a:solidFill>
                          <a:srgbClr val="000000"/>
                        </a:solidFill>
                        <a:latin typeface="Arial"/>
                        <a:ea typeface="Arial"/>
                        <a:cs typeface="Arial"/>
                      </a:rPr>
                      <a:t>Gulf Alpha 9XPOL H</a:t>
                    </a:r>
                  </a:p>
                </c:rich>
              </c:tx>
              <c:numFmt formatCode="General" sourceLinked="1"/>
              <c:showLegendKey val="0"/>
              <c:showVal val="0"/>
              <c:showBubbleSize val="0"/>
              <c:showCatName val="1"/>
              <c:showSerName val="0"/>
              <c:showPercent val="0"/>
            </c:dLbl>
            <c:dLbl>
              <c:idx val="85"/>
              <c:tx>
                <c:rich>
                  <a:bodyPr vert="horz" rot="0" anchor="ctr"/>
                  <a:lstStyle/>
                  <a:p>
                    <a:pPr algn="ctr">
                      <a:defRPr/>
                    </a:pPr>
                    <a:r>
                      <a:rPr lang="en-US" cap="none" sz="700" b="0" i="0" u="none" baseline="0">
                        <a:solidFill>
                          <a:srgbClr val="000000"/>
                        </a:solidFill>
                        <a:latin typeface="Arial"/>
                        <a:ea typeface="Arial"/>
                        <a:cs typeface="Arial"/>
                      </a:rPr>
                      <a:t>Gulf Alpha 9XPOL V</a:t>
                    </a:r>
                  </a:p>
                </c:rich>
              </c:tx>
              <c:numFmt formatCode="General" sourceLinked="1"/>
              <c:dLblPos val="l"/>
              <c:showLegendKey val="0"/>
              <c:showVal val="0"/>
              <c:showBubbleSize val="0"/>
              <c:showCatName val="1"/>
              <c:showSerName val="0"/>
              <c:showPercent val="0"/>
            </c:dLbl>
            <c:dLbl>
              <c:idx val="86"/>
              <c:tx>
                <c:rich>
                  <a:bodyPr vert="horz" rot="0" anchor="ctr"/>
                  <a:lstStyle/>
                  <a:p>
                    <a:pPr algn="ctr">
                      <a:defRPr/>
                    </a:pPr>
                    <a:r>
                      <a:rPr lang="en-US" cap="none" sz="700" b="0" i="0" u="none" baseline="0">
                        <a:solidFill>
                          <a:srgbClr val="000000"/>
                        </a:solidFill>
                        <a:latin typeface="Arial"/>
                        <a:ea typeface="Arial"/>
                        <a:cs typeface="Arial"/>
                      </a:rPr>
                      <a:t>DJ9BV 2.1</a:t>
                    </a:r>
                  </a:p>
                </c:rich>
              </c:tx>
              <c:numFmt formatCode="General" sourceLinked="1"/>
              <c:showLegendKey val="0"/>
              <c:showVal val="0"/>
              <c:showBubbleSize val="0"/>
              <c:showCatName val="1"/>
              <c:showSerName val="0"/>
              <c:showPercent val="0"/>
            </c:dLbl>
            <c:dLbl>
              <c:idx val="87"/>
              <c:tx>
                <c:rich>
                  <a:bodyPr vert="horz" rot="0" anchor="ctr"/>
                  <a:lstStyle/>
                  <a:p>
                    <a:pPr algn="ctr">
                      <a:defRPr/>
                    </a:pPr>
                    <a:r>
                      <a:rPr lang="en-US" cap="none" sz="700" b="0" i="0" u="none" baseline="0">
                        <a:solidFill>
                          <a:srgbClr val="000000"/>
                        </a:solidFill>
                        <a:latin typeface="Arial"/>
                        <a:ea typeface="Arial"/>
                        <a:cs typeface="Arial"/>
                      </a:rPr>
                      <a:t>G0KSC 9LFA</a:t>
                    </a:r>
                  </a:p>
                </c:rich>
              </c:tx>
              <c:numFmt formatCode="General" sourceLinked="1"/>
              <c:dLblPos val="l"/>
              <c:showLegendKey val="0"/>
              <c:showVal val="0"/>
              <c:showBubbleSize val="0"/>
              <c:showCatName val="1"/>
              <c:showSerName val="0"/>
              <c:showPercent val="0"/>
            </c:dLbl>
            <c:dLbl>
              <c:idx val="88"/>
              <c:tx>
                <c:rich>
                  <a:bodyPr vert="horz" rot="0" anchor="ctr"/>
                  <a:lstStyle/>
                  <a:p>
                    <a:pPr algn="ctr">
                      <a:defRPr/>
                    </a:pPr>
                    <a:r>
                      <a:rPr lang="en-US" cap="none" sz="700" b="0" i="0" u="none" baseline="0">
                        <a:solidFill>
                          <a:srgbClr val="000000"/>
                        </a:solidFill>
                        <a:latin typeface="Arial"/>
                        <a:ea typeface="Arial"/>
                        <a:cs typeface="Arial"/>
                      </a:rPr>
                      <a:t>*G0KSC 9LFA</a:t>
                    </a:r>
                  </a:p>
                </c:rich>
              </c:tx>
              <c:numFmt formatCode="General" sourceLinked="1"/>
              <c:showLegendKey val="0"/>
              <c:showVal val="0"/>
              <c:showBubbleSize val="0"/>
              <c:showCatName val="1"/>
              <c:showSerName val="0"/>
              <c:showPercent val="0"/>
            </c:dLbl>
            <c:dLbl>
              <c:idx val="89"/>
              <c:tx>
                <c:rich>
                  <a:bodyPr vert="horz" rot="0" anchor="ctr"/>
                  <a:lstStyle/>
                  <a:p>
                    <a:pPr algn="ctr">
                      <a:defRPr/>
                    </a:pPr>
                    <a:r>
                      <a:rPr lang="en-US" cap="none" sz="700" b="0" i="0" u="none" baseline="0">
                        <a:solidFill>
                          <a:srgbClr val="000000"/>
                        </a:solidFill>
                        <a:latin typeface="Arial"/>
                        <a:ea typeface="Arial"/>
                        <a:cs typeface="Arial"/>
                      </a:rPr>
                      <a:t>EAntenna 144LFA9</a:t>
                    </a:r>
                  </a:p>
                </c:rich>
              </c:tx>
              <c:numFmt formatCode="General" sourceLinked="1"/>
              <c:dLblPos val="l"/>
              <c:showLegendKey val="0"/>
              <c:showVal val="0"/>
              <c:showBubbleSize val="0"/>
              <c:showCatName val="1"/>
              <c:showSerName val="0"/>
              <c:showPercent val="0"/>
            </c:dLbl>
            <c:dLbl>
              <c:idx val="90"/>
              <c:tx>
                <c:rich>
                  <a:bodyPr vert="horz" rot="0" anchor="ctr"/>
                  <a:lstStyle/>
                  <a:p>
                    <a:pPr algn="ctr">
                      <a:defRPr/>
                    </a:pPr>
                    <a:r>
                      <a:rPr lang="en-US" cap="none" sz="700" b="0" i="0" u="none" baseline="0">
                        <a:solidFill>
                          <a:srgbClr val="000000"/>
                        </a:solidFill>
                        <a:latin typeface="Arial"/>
                        <a:ea typeface="Arial"/>
                        <a:cs typeface="Arial"/>
                      </a:rPr>
                      <a:t>*OZ5HF 9</a:t>
                    </a:r>
                  </a:p>
                </c:rich>
              </c:tx>
              <c:numFmt formatCode="General" sourceLinked="1"/>
              <c:showLegendKey val="0"/>
              <c:showVal val="0"/>
              <c:showBubbleSize val="0"/>
              <c:showCatName val="1"/>
              <c:showSerName val="0"/>
              <c:showPercent val="0"/>
            </c:dLbl>
            <c:dLbl>
              <c:idx val="91"/>
              <c:tx>
                <c:rich>
                  <a:bodyPr vert="horz" rot="0" anchor="ctr"/>
                  <a:lstStyle/>
                  <a:p>
                    <a:pPr algn="ctr">
                      <a:defRPr/>
                    </a:pPr>
                    <a:r>
                      <a:rPr lang="en-US" cap="none" sz="700" b="0" i="0" u="none" baseline="0">
                        <a:solidFill>
                          <a:srgbClr val="000000"/>
                        </a:solidFill>
                        <a:latin typeface="Arial"/>
                        <a:ea typeface="Arial"/>
                        <a:cs typeface="Arial"/>
                      </a:rPr>
                      <a:t>OZ5HF 9</a:t>
                    </a:r>
                  </a:p>
                </c:rich>
              </c:tx>
              <c:numFmt formatCode="General" sourceLinked="1"/>
              <c:dLblPos val="l"/>
              <c:showLegendKey val="0"/>
              <c:showVal val="0"/>
              <c:showBubbleSize val="0"/>
              <c:showCatName val="1"/>
              <c:showSerName val="0"/>
              <c:showPercent val="0"/>
            </c:dLbl>
            <c:dLbl>
              <c:idx val="92"/>
              <c:tx>
                <c:rich>
                  <a:bodyPr vert="horz" rot="0" anchor="ctr"/>
                  <a:lstStyle/>
                  <a:p>
                    <a:pPr algn="ctr">
                      <a:defRPr/>
                    </a:pPr>
                    <a:r>
                      <a:rPr lang="en-US" cap="none" sz="700" b="0" i="0" u="none" baseline="0">
                        <a:solidFill>
                          <a:srgbClr val="000000"/>
                        </a:solidFill>
                        <a:latin typeface="Arial"/>
                        <a:ea typeface="Arial"/>
                        <a:cs typeface="Arial"/>
                      </a:rPr>
                      <a:t>YU7EF 9</a:t>
                    </a:r>
                  </a:p>
                </c:rich>
              </c:tx>
              <c:numFmt formatCode="General" sourceLinked="1"/>
              <c:showLegendKey val="0"/>
              <c:showVal val="0"/>
              <c:showBubbleSize val="0"/>
              <c:showCatName val="1"/>
              <c:showSerName val="0"/>
              <c:showPercent val="0"/>
            </c:dLbl>
            <c:dLbl>
              <c:idx val="93"/>
              <c:tx>
                <c:rich>
                  <a:bodyPr vert="horz" rot="0" anchor="ctr"/>
                  <a:lstStyle/>
                  <a:p>
                    <a:pPr algn="ctr">
                      <a:defRPr/>
                    </a:pPr>
                    <a:r>
                      <a:rPr lang="en-US" cap="none" sz="700" b="0" i="0" u="none" baseline="0">
                        <a:solidFill>
                          <a:srgbClr val="000000"/>
                        </a:solidFill>
                        <a:latin typeface="Arial"/>
                        <a:ea typeface="Arial"/>
                        <a:cs typeface="Arial"/>
                      </a:rPr>
                      <a:t>F9FT 11</a:t>
                    </a:r>
                  </a:p>
                </c:rich>
              </c:tx>
              <c:numFmt formatCode="General" sourceLinked="1"/>
              <c:dLblPos val="l"/>
              <c:showLegendKey val="0"/>
              <c:showVal val="0"/>
              <c:showBubbleSize val="0"/>
              <c:showCatName val="1"/>
              <c:showSerName val="0"/>
              <c:showPercent val="0"/>
            </c:dLbl>
            <c:dLbl>
              <c:idx val="94"/>
              <c:tx>
                <c:rich>
                  <a:bodyPr vert="horz" rot="0" anchor="ctr"/>
                  <a:lstStyle/>
                  <a:p>
                    <a:pPr algn="ctr">
                      <a:defRPr/>
                    </a:pPr>
                    <a:r>
                      <a:rPr lang="en-US" cap="none" sz="700" b="0" i="0" u="none" baseline="0">
                        <a:solidFill>
                          <a:srgbClr val="000000"/>
                        </a:solidFill>
                        <a:latin typeface="Arial"/>
                        <a:ea typeface="Arial"/>
                        <a:cs typeface="Arial"/>
                      </a:rPr>
                      <a:t>*CC 13B2</a:t>
                    </a:r>
                  </a:p>
                </c:rich>
              </c:tx>
              <c:numFmt formatCode="General" sourceLinked="1"/>
              <c:showLegendKey val="0"/>
              <c:showVal val="0"/>
              <c:showBubbleSize val="0"/>
              <c:showCatName val="1"/>
              <c:showSerName val="0"/>
              <c:showPercent val="0"/>
            </c:dLbl>
            <c:dLbl>
              <c:idx val="95"/>
              <c:tx>
                <c:rich>
                  <a:bodyPr vert="horz" rot="0" anchor="ctr"/>
                  <a:lstStyle/>
                  <a:p>
                    <a:pPr algn="ctr">
                      <a:defRPr/>
                    </a:pPr>
                    <a:r>
                      <a:rPr lang="en-US" cap="none" sz="700" b="0" i="0" u="none" baseline="0">
                        <a:solidFill>
                          <a:srgbClr val="000000"/>
                        </a:solidFill>
                        <a:latin typeface="Arial"/>
                        <a:ea typeface="Arial"/>
                        <a:cs typeface="Arial"/>
                      </a:rPr>
                      <a:t>CC 13B2</a:t>
                    </a:r>
                  </a:p>
                </c:rich>
              </c:tx>
              <c:numFmt formatCode="General" sourceLinked="1"/>
              <c:dLblPos val="l"/>
              <c:showLegendKey val="0"/>
              <c:showVal val="0"/>
              <c:showBubbleSize val="0"/>
              <c:showCatName val="1"/>
              <c:showSerName val="0"/>
              <c:showPercent val="0"/>
            </c:dLbl>
            <c:dLbl>
              <c:idx val="96"/>
              <c:tx>
                <c:rich>
                  <a:bodyPr vert="horz" rot="0" anchor="ctr"/>
                  <a:lstStyle/>
                  <a:p>
                    <a:pPr algn="ctr">
                      <a:defRPr/>
                    </a:pPr>
                    <a:r>
                      <a:rPr lang="en-US" cap="none" sz="700" b="0" i="0" u="none" baseline="0">
                        <a:solidFill>
                          <a:srgbClr val="000000"/>
                        </a:solidFill>
                        <a:latin typeface="Arial"/>
                        <a:ea typeface="Arial"/>
                        <a:cs typeface="Arial"/>
                      </a:rPr>
                      <a:t>K1FO 11</a:t>
                    </a:r>
                  </a:p>
                </c:rich>
              </c:tx>
              <c:numFmt formatCode="General" sourceLinked="1"/>
              <c:showLegendKey val="0"/>
              <c:showVal val="0"/>
              <c:showBubbleSize val="0"/>
              <c:showCatName val="1"/>
              <c:showSerName val="0"/>
              <c:showPercent val="0"/>
            </c:dLbl>
            <c:dLbl>
              <c:idx val="97"/>
              <c:tx>
                <c:rich>
                  <a:bodyPr vert="horz" rot="0" anchor="ctr"/>
                  <a:lstStyle/>
                  <a:p>
                    <a:pPr algn="ctr">
                      <a:defRPr/>
                    </a:pPr>
                    <a:r>
                      <a:rPr lang="en-US" cap="none" sz="700" b="0" i="0" u="none" baseline="0">
                        <a:solidFill>
                          <a:srgbClr val="000000"/>
                        </a:solidFill>
                        <a:latin typeface="Arial"/>
                        <a:ea typeface="Arial"/>
                        <a:cs typeface="Arial"/>
                      </a:rPr>
                      <a:t>CC 215WB</a:t>
                    </a:r>
                  </a:p>
                </c:rich>
              </c:tx>
              <c:numFmt formatCode="General" sourceLinked="1"/>
              <c:dLblPos val="l"/>
              <c:showLegendKey val="0"/>
              <c:showVal val="0"/>
              <c:showBubbleSize val="0"/>
              <c:showCatName val="1"/>
              <c:showSerName val="0"/>
              <c:showPercent val="0"/>
            </c:dLbl>
            <c:dLbl>
              <c:idx val="98"/>
              <c:tx>
                <c:rich>
                  <a:bodyPr vert="horz" rot="0" anchor="ctr"/>
                  <a:lstStyle/>
                  <a:p>
                    <a:pPr algn="ctr">
                      <a:defRPr/>
                    </a:pPr>
                    <a:r>
                      <a:rPr lang="en-US" cap="none" sz="700" b="0" i="0" u="none" baseline="0">
                        <a:solidFill>
                          <a:srgbClr val="000000"/>
                        </a:solidFill>
                        <a:latin typeface="Arial"/>
                        <a:ea typeface="Arial"/>
                        <a:cs typeface="Arial"/>
                      </a:rPr>
                      <a:t>Vine 9 FD</a:t>
                    </a:r>
                  </a:p>
                </c:rich>
              </c:tx>
              <c:numFmt formatCode="General" sourceLinked="1"/>
              <c:showLegendKey val="0"/>
              <c:showVal val="0"/>
              <c:showBubbleSize val="0"/>
              <c:showCatName val="1"/>
              <c:showSerName val="0"/>
              <c:showPercent val="0"/>
            </c:dLbl>
            <c:dLbl>
              <c:idx val="99"/>
              <c:tx>
                <c:rich>
                  <a:bodyPr vert="horz" rot="0" anchor="ctr"/>
                  <a:lstStyle/>
                  <a:p>
                    <a:pPr algn="ctr">
                      <a:defRPr/>
                    </a:pPr>
                    <a:r>
                      <a:rPr lang="en-US" cap="none" sz="700" b="0" i="0" u="none" baseline="0">
                        <a:solidFill>
                          <a:srgbClr val="000000"/>
                        </a:solidFill>
                        <a:latin typeface="Arial"/>
                        <a:ea typeface="Arial"/>
                        <a:cs typeface="Arial"/>
                      </a:rPr>
                      <a:t>+G0KSC 9 OWL</a:t>
                    </a:r>
                  </a:p>
                </c:rich>
              </c:tx>
              <c:numFmt formatCode="General" sourceLinked="1"/>
              <c:dLblPos val="l"/>
              <c:showLegendKey val="0"/>
              <c:showVal val="0"/>
              <c:showBubbleSize val="0"/>
              <c:showCatName val="1"/>
              <c:showSerName val="0"/>
              <c:showPercent val="0"/>
            </c:dLbl>
            <c:dLbl>
              <c:idx val="100"/>
              <c:tx>
                <c:rich>
                  <a:bodyPr vert="horz" rot="0" anchor="ctr"/>
                  <a:lstStyle/>
                  <a:p>
                    <a:pPr algn="ctr">
                      <a:defRPr/>
                    </a:pPr>
                    <a:r>
                      <a:rPr lang="en-US" cap="none" sz="700" b="0" i="0" u="none" baseline="0">
                        <a:solidFill>
                          <a:srgbClr val="000000"/>
                        </a:solidFill>
                        <a:latin typeface="Arial"/>
                        <a:ea typeface="Arial"/>
                        <a:cs typeface="Arial"/>
                      </a:rPr>
                      <a:t>+KF2YN Boxkite 10</a:t>
                    </a:r>
                  </a:p>
                </c:rich>
              </c:tx>
              <c:numFmt formatCode="General" sourceLinked="1"/>
              <c:showLegendKey val="0"/>
              <c:showVal val="0"/>
              <c:showBubbleSize val="0"/>
              <c:showCatName val="1"/>
              <c:showSerName val="0"/>
              <c:showPercent val="0"/>
            </c:dLbl>
            <c:dLbl>
              <c:idx val="101"/>
              <c:tx>
                <c:rich>
                  <a:bodyPr vert="horz" rot="0" anchor="ctr"/>
                  <a:lstStyle/>
                  <a:p>
                    <a:pPr algn="ctr">
                      <a:defRPr/>
                    </a:pPr>
                    <a:r>
                      <a:rPr lang="en-US" cap="none" sz="700" b="0" i="0" u="none" baseline="0">
                        <a:solidFill>
                          <a:srgbClr val="000000"/>
                        </a:solidFill>
                        <a:latin typeface="Arial"/>
                        <a:ea typeface="Arial"/>
                        <a:cs typeface="Arial"/>
                      </a:rPr>
                      <a:t>G4CQM CQM12UX</a:t>
                    </a:r>
                  </a:p>
                </c:rich>
              </c:tx>
              <c:numFmt formatCode="General" sourceLinked="1"/>
              <c:dLblPos val="l"/>
              <c:showLegendKey val="0"/>
              <c:showVal val="0"/>
              <c:showBubbleSize val="0"/>
              <c:showCatName val="1"/>
              <c:showSerName val="0"/>
              <c:showPercent val="0"/>
            </c:dLbl>
            <c:dLbl>
              <c:idx val="102"/>
              <c:tx>
                <c:rich>
                  <a:bodyPr vert="horz" rot="0" anchor="ctr"/>
                  <a:lstStyle/>
                  <a:p>
                    <a:pPr algn="ctr">
                      <a:defRPr/>
                    </a:pPr>
                    <a:r>
                      <a:rPr lang="en-US" cap="none" sz="700" b="0" i="0" u="none" baseline="0">
                        <a:solidFill>
                          <a:srgbClr val="000000"/>
                        </a:solidFill>
                        <a:latin typeface="Arial"/>
                        <a:ea typeface="Arial"/>
                        <a:cs typeface="Arial"/>
                      </a:rPr>
                      <a:t>*Flexa 224</a:t>
                    </a:r>
                  </a:p>
                </c:rich>
              </c:tx>
              <c:numFmt formatCode="General" sourceLinked="1"/>
              <c:showLegendKey val="0"/>
              <c:showVal val="0"/>
              <c:showBubbleSize val="0"/>
              <c:showCatName val="1"/>
              <c:showSerName val="0"/>
              <c:showPercent val="0"/>
            </c:dLbl>
            <c:dLbl>
              <c:idx val="103"/>
              <c:tx>
                <c:rich>
                  <a:bodyPr vert="horz" rot="0" anchor="ctr"/>
                  <a:lstStyle/>
                  <a:p>
                    <a:pPr algn="ctr">
                      <a:defRPr/>
                    </a:pPr>
                    <a:r>
                      <a:rPr lang="en-US" cap="none" sz="700" b="0" i="0" u="none" baseline="0">
                        <a:solidFill>
                          <a:srgbClr val="000000"/>
                        </a:solidFill>
                        <a:latin typeface="Arial"/>
                        <a:ea typeface="Arial"/>
                        <a:cs typeface="Arial"/>
                      </a:rPr>
                      <a:t>Flexa 224</a:t>
                    </a:r>
                  </a:p>
                </c:rich>
              </c:tx>
              <c:numFmt formatCode="General" sourceLinked="1"/>
              <c:dLblPos val="l"/>
              <c:showLegendKey val="0"/>
              <c:showVal val="0"/>
              <c:showBubbleSize val="0"/>
              <c:showCatName val="1"/>
              <c:showSerName val="0"/>
              <c:showPercent val="0"/>
            </c:dLbl>
            <c:dLbl>
              <c:idx val="104"/>
              <c:tx>
                <c:rich>
                  <a:bodyPr vert="horz" rot="0" anchor="ctr"/>
                  <a:lstStyle/>
                  <a:p>
                    <a:pPr algn="ctr">
                      <a:defRPr/>
                    </a:pPr>
                    <a:r>
                      <a:rPr lang="en-US" cap="none" sz="700" b="0" i="0" u="none" baseline="0">
                        <a:solidFill>
                          <a:srgbClr val="000000"/>
                        </a:solidFill>
                        <a:latin typeface="Arial"/>
                        <a:ea typeface="Arial"/>
                        <a:cs typeface="Arial"/>
                      </a:rPr>
                      <a:t>+RA3AQ 9</a:t>
                    </a:r>
                  </a:p>
                </c:rich>
              </c:tx>
              <c:numFmt formatCode="General" sourceLinked="1"/>
              <c:showLegendKey val="0"/>
              <c:showVal val="0"/>
              <c:showBubbleSize val="0"/>
              <c:showCatName val="1"/>
              <c:showSerName val="0"/>
              <c:showPercent val="0"/>
            </c:dLbl>
            <c:dLbl>
              <c:idx val="105"/>
              <c:tx>
                <c:rich>
                  <a:bodyPr vert="horz" rot="0" anchor="ctr"/>
                  <a:lstStyle/>
                  <a:p>
                    <a:pPr algn="ctr">
                      <a:defRPr/>
                    </a:pPr>
                    <a:r>
                      <a:rPr lang="en-US" cap="none" sz="700" b="0" i="0" u="none" baseline="0">
                        <a:solidFill>
                          <a:srgbClr val="000000"/>
                        </a:solidFill>
                        <a:latin typeface="Arial"/>
                        <a:ea typeface="Arial"/>
                        <a:cs typeface="Arial"/>
                      </a:rPr>
                      <a:t>+G4CQM WAXXX10</a:t>
                    </a:r>
                  </a:p>
                </c:rich>
              </c:tx>
              <c:numFmt formatCode="General" sourceLinked="1"/>
              <c:dLblPos val="l"/>
              <c:showLegendKey val="0"/>
              <c:showVal val="0"/>
              <c:showBubbleSize val="0"/>
              <c:showCatName val="1"/>
              <c:showSerName val="0"/>
              <c:showPercent val="0"/>
            </c:dLbl>
            <c:dLbl>
              <c:idx val="106"/>
              <c:tx>
                <c:rich>
                  <a:bodyPr vert="horz" rot="0" anchor="ctr"/>
                  <a:lstStyle/>
                  <a:p>
                    <a:pPr algn="ctr">
                      <a:defRPr/>
                    </a:pPr>
                    <a:r>
                      <a:rPr lang="en-US" cap="none" sz="700" b="0" i="0" u="none" baseline="0">
                        <a:solidFill>
                          <a:srgbClr val="000000"/>
                        </a:solidFill>
                        <a:latin typeface="Arial"/>
                        <a:ea typeface="Arial"/>
                        <a:cs typeface="Arial"/>
                      </a:rPr>
                      <a:t>+*InnoV 9 OWL G/T</a:t>
                    </a:r>
                  </a:p>
                </c:rich>
              </c:tx>
              <c:numFmt formatCode="General" sourceLinked="1"/>
              <c:showLegendKey val="0"/>
              <c:showVal val="0"/>
              <c:showBubbleSize val="0"/>
              <c:showCatName val="1"/>
              <c:showSerName val="0"/>
              <c:showPercent val="0"/>
            </c:dLbl>
            <c:dLbl>
              <c:idx val="107"/>
              <c:tx>
                <c:rich>
                  <a:bodyPr vert="horz" rot="0" anchor="ctr"/>
                  <a:lstStyle/>
                  <a:p>
                    <a:pPr algn="ctr">
                      <a:defRPr/>
                    </a:pPr>
                    <a:r>
                      <a:rPr lang="en-US" cap="none" sz="700" b="0" i="0" u="none" baseline="0">
                        <a:solidFill>
                          <a:srgbClr val="000000"/>
                        </a:solidFill>
                        <a:latin typeface="Arial"/>
                        <a:ea typeface="Arial"/>
                        <a:cs typeface="Arial"/>
                      </a:rPr>
                      <a:t>+InnoV 9 OWL G/T</a:t>
                    </a:r>
                  </a:p>
                </c:rich>
              </c:tx>
              <c:numFmt formatCode="General" sourceLinked="1"/>
              <c:dLblPos val="l"/>
              <c:showLegendKey val="0"/>
              <c:showVal val="0"/>
              <c:showBubbleSize val="0"/>
              <c:showCatName val="1"/>
              <c:showSerName val="0"/>
              <c:showPercent val="0"/>
            </c:dLbl>
            <c:dLbl>
              <c:idx val="108"/>
              <c:tx>
                <c:rich>
                  <a:bodyPr vert="horz" rot="0" anchor="ctr"/>
                  <a:lstStyle/>
                  <a:p>
                    <a:pPr algn="ctr">
                      <a:defRPr/>
                    </a:pPr>
                    <a:r>
                      <a:rPr lang="en-US" cap="none" sz="700" b="0" i="0" u="none" baseline="0">
                        <a:solidFill>
                          <a:srgbClr val="000000"/>
                        </a:solidFill>
                        <a:latin typeface="Arial"/>
                        <a:ea typeface="Arial"/>
                        <a:cs typeface="Arial"/>
                      </a:rPr>
                      <a:t>+WiMo WY209</a:t>
                    </a:r>
                  </a:p>
                </c:rich>
              </c:tx>
              <c:numFmt formatCode="General" sourceLinked="1"/>
              <c:showLegendKey val="0"/>
              <c:showVal val="0"/>
              <c:showBubbleSize val="0"/>
              <c:showCatName val="1"/>
              <c:showSerName val="0"/>
              <c:showPercent val="0"/>
            </c:dLbl>
            <c:dLbl>
              <c:idx val="109"/>
              <c:tx>
                <c:rich>
                  <a:bodyPr vert="horz" rot="0" anchor="ctr"/>
                  <a:lstStyle/>
                  <a:p>
                    <a:pPr algn="ctr">
                      <a:defRPr/>
                    </a:pPr>
                    <a:r>
                      <a:rPr lang="en-US" cap="none" sz="700" b="0" i="0" u="none" baseline="0">
                        <a:solidFill>
                          <a:srgbClr val="000000"/>
                        </a:solidFill>
                        <a:latin typeface="Arial"/>
                        <a:ea typeface="Arial"/>
                        <a:cs typeface="Arial"/>
                      </a:rPr>
                      <a:t>+*WiMo WY209</a:t>
                    </a:r>
                  </a:p>
                </c:rich>
              </c:tx>
              <c:numFmt formatCode="General" sourceLinked="1"/>
              <c:dLblPos val="l"/>
              <c:showLegendKey val="0"/>
              <c:showVal val="0"/>
              <c:showBubbleSize val="0"/>
              <c:showCatName val="1"/>
              <c:showSerName val="0"/>
              <c:showPercent val="0"/>
            </c:dLbl>
            <c:dLbl>
              <c:idx val="110"/>
              <c:tx>
                <c:rich>
                  <a:bodyPr vert="horz" rot="0" anchor="ctr"/>
                  <a:lstStyle/>
                  <a:p>
                    <a:pPr algn="ctr">
                      <a:defRPr/>
                    </a:pPr>
                    <a:r>
                      <a:rPr lang="en-US" cap="none" sz="700" b="0" i="0" u="none" baseline="0">
                        <a:solidFill>
                          <a:srgbClr val="000000"/>
                        </a:solidFill>
                        <a:latin typeface="Arial"/>
                        <a:ea typeface="Arial"/>
                        <a:cs typeface="Arial"/>
                      </a:rPr>
                      <a:t>+CT1FFU 9</a:t>
                    </a:r>
                  </a:p>
                </c:rich>
              </c:tx>
              <c:numFmt formatCode="General" sourceLinked="1"/>
              <c:showLegendKey val="0"/>
              <c:showVal val="0"/>
              <c:showBubbleSize val="0"/>
              <c:showCatName val="1"/>
              <c:showSerName val="0"/>
              <c:showPercent val="0"/>
            </c:dLbl>
            <c:dLbl>
              <c:idx val="111"/>
              <c:tx>
                <c:rich>
                  <a:bodyPr vert="horz" rot="0" anchor="ctr"/>
                  <a:lstStyle/>
                  <a:p>
                    <a:pPr algn="ctr">
                      <a:defRPr/>
                    </a:pPr>
                    <a:r>
                      <a:rPr lang="en-US" cap="none" sz="700" b="0" i="0" u="none" baseline="0">
                        <a:solidFill>
                          <a:srgbClr val="000000"/>
                        </a:solidFill>
                        <a:latin typeface="Arial"/>
                        <a:ea typeface="Arial"/>
                        <a:cs typeface="Arial"/>
                      </a:rPr>
                      <a:t>ZL1RS 9</a:t>
                    </a:r>
                  </a:p>
                </c:rich>
              </c:tx>
              <c:numFmt formatCode="General" sourceLinked="1"/>
              <c:dLblPos val="l"/>
              <c:showLegendKey val="0"/>
              <c:showVal val="0"/>
              <c:showBubbleSize val="0"/>
              <c:showCatName val="1"/>
              <c:showSerName val="0"/>
              <c:showPercent val="0"/>
            </c:dLbl>
            <c:dLbl>
              <c:idx val="112"/>
              <c:tx>
                <c:rich>
                  <a:bodyPr vert="horz" rot="0" anchor="ctr"/>
                  <a:lstStyle/>
                  <a:p>
                    <a:pPr algn="ctr">
                      <a:defRPr/>
                    </a:pPr>
                    <a:r>
                      <a:rPr lang="en-US" cap="none" sz="700" b="0" i="0" u="none" baseline="0">
                        <a:solidFill>
                          <a:srgbClr val="000000"/>
                        </a:solidFill>
                        <a:latin typeface="Arial"/>
                        <a:ea typeface="Arial"/>
                        <a:cs typeface="Arial"/>
                      </a:rPr>
                      <a:t>Eagle 10</a:t>
                    </a:r>
                  </a:p>
                </c:rich>
              </c:tx>
              <c:numFmt formatCode="General" sourceLinked="1"/>
              <c:showLegendKey val="0"/>
              <c:showVal val="0"/>
              <c:showBubbleSize val="0"/>
              <c:showCatName val="1"/>
              <c:showSerName val="0"/>
              <c:showPercent val="0"/>
            </c:dLbl>
            <c:dLbl>
              <c:idx val="113"/>
              <c:tx>
                <c:rich>
                  <a:bodyPr vert="horz" rot="0" anchor="ctr"/>
                  <a:lstStyle/>
                  <a:p>
                    <a:pPr algn="ctr">
                      <a:defRPr/>
                    </a:pPr>
                    <a:r>
                      <a:rPr lang="en-US" cap="none" sz="700" b="0" i="0" u="none" baseline="0">
                        <a:solidFill>
                          <a:srgbClr val="000000"/>
                        </a:solidFill>
                        <a:latin typeface="Arial"/>
                        <a:ea typeface="Arial"/>
                        <a:cs typeface="Arial"/>
                      </a:rPr>
                      <a:t>G4CQM CQM12UC</a:t>
                    </a:r>
                  </a:p>
                </c:rich>
              </c:tx>
              <c:numFmt formatCode="General" sourceLinked="1"/>
              <c:dLblPos val="l"/>
              <c:showLegendKey val="0"/>
              <c:showVal val="0"/>
              <c:showBubbleSize val="0"/>
              <c:showCatName val="1"/>
              <c:showSerName val="0"/>
              <c:showPercent val="0"/>
            </c:dLbl>
            <c:dLbl>
              <c:idx val="114"/>
              <c:tx>
                <c:rich>
                  <a:bodyPr vert="horz" rot="0" anchor="ctr"/>
                  <a:lstStyle/>
                  <a:p>
                    <a:pPr algn="ctr">
                      <a:defRPr/>
                    </a:pPr>
                    <a:r>
                      <a:rPr lang="en-US" cap="none" sz="700" b="0" i="0" u="none" baseline="0">
                        <a:solidFill>
                          <a:srgbClr val="000000"/>
                        </a:solidFill>
                        <a:latin typeface="Arial"/>
                        <a:ea typeface="Arial"/>
                        <a:cs typeface="Arial"/>
                      </a:rPr>
                      <a:t>DK7ZB 9</a:t>
                    </a:r>
                  </a:p>
                </c:rich>
              </c:tx>
              <c:numFmt formatCode="General" sourceLinked="1"/>
              <c:showLegendKey val="0"/>
              <c:showVal val="0"/>
              <c:showBubbleSize val="0"/>
              <c:showCatName val="1"/>
              <c:showSerName val="0"/>
              <c:showPercent val="0"/>
            </c:dLbl>
            <c:dLbl>
              <c:idx val="115"/>
              <c:tx>
                <c:rich>
                  <a:bodyPr vert="horz" rot="0" anchor="ctr"/>
                  <a:lstStyle/>
                  <a:p>
                    <a:pPr algn="ctr">
                      <a:defRPr/>
                    </a:pPr>
                    <a:r>
                      <a:rPr lang="en-US" cap="none" sz="700" b="0" i="0" u="none" baseline="0">
                        <a:solidFill>
                          <a:srgbClr val="000000"/>
                        </a:solidFill>
                        <a:latin typeface="Arial"/>
                        <a:ea typeface="Arial"/>
                        <a:cs typeface="Arial"/>
                      </a:rPr>
                      <a:t>DG7YBN GTV 2-10LT</a:t>
                    </a:r>
                  </a:p>
                </c:rich>
              </c:tx>
              <c:numFmt formatCode="General" sourceLinked="1"/>
              <c:dLblPos val="l"/>
              <c:showLegendKey val="0"/>
              <c:showVal val="0"/>
              <c:showBubbleSize val="0"/>
              <c:showCatName val="1"/>
              <c:showSerName val="0"/>
              <c:showPercent val="0"/>
            </c:dLbl>
            <c:dLbl>
              <c:idx val="116"/>
              <c:tx>
                <c:rich>
                  <a:bodyPr vert="horz" rot="0" anchor="ctr"/>
                  <a:lstStyle/>
                  <a:p>
                    <a:pPr algn="ctr">
                      <a:defRPr/>
                    </a:pPr>
                    <a:r>
                      <a:rPr lang="en-US" cap="none" sz="700" b="0" i="0" u="none" baseline="0">
                        <a:solidFill>
                          <a:srgbClr val="000000"/>
                        </a:solidFill>
                        <a:latin typeface="Arial"/>
                        <a:ea typeface="Arial"/>
                        <a:cs typeface="Arial"/>
                      </a:rPr>
                      <a:t>*InnoV/G0KSC 9 OWL 2020</a:t>
                    </a:r>
                  </a:p>
                </c:rich>
              </c:tx>
              <c:numFmt formatCode="General" sourceLinked="1"/>
              <c:showLegendKey val="0"/>
              <c:showVal val="0"/>
              <c:showBubbleSize val="0"/>
              <c:showCatName val="1"/>
              <c:showSerName val="0"/>
              <c:showPercent val="0"/>
            </c:dLbl>
            <c:dLbl>
              <c:idx val="117"/>
              <c:tx>
                <c:rich>
                  <a:bodyPr vert="horz" rot="0" anchor="ctr"/>
                  <a:lstStyle/>
                  <a:p>
                    <a:pPr algn="ctr">
                      <a:defRPr/>
                    </a:pPr>
                    <a:r>
                      <a:rPr lang="en-US" cap="none" sz="700" b="0" i="0" u="none" baseline="0">
                        <a:solidFill>
                          <a:srgbClr val="000000"/>
                        </a:solidFill>
                        <a:latin typeface="Arial"/>
                        <a:ea typeface="Arial"/>
                        <a:cs typeface="Arial"/>
                      </a:rPr>
                      <a:t>*InnoV/G0KSC 9 OWL 2020</a:t>
                    </a:r>
                  </a:p>
                </c:rich>
              </c:tx>
              <c:numFmt formatCode="General" sourceLinked="1"/>
              <c:dLblPos val="l"/>
              <c:showLegendKey val="0"/>
              <c:showVal val="0"/>
              <c:showBubbleSize val="0"/>
              <c:showCatName val="1"/>
              <c:showSerName val="0"/>
              <c:showPercent val="0"/>
            </c:dLbl>
            <c:dLbl>
              <c:idx val="118"/>
              <c:tx>
                <c:rich>
                  <a:bodyPr vert="horz" rot="0" anchor="ctr"/>
                  <a:lstStyle/>
                  <a:p>
                    <a:pPr algn="ctr">
                      <a:defRPr/>
                    </a:pPr>
                    <a:r>
                      <a:rPr lang="en-US" cap="none" sz="700" b="0" i="0" u="none" baseline="0">
                        <a:solidFill>
                          <a:srgbClr val="000000"/>
                        </a:solidFill>
                        <a:latin typeface="Arial"/>
                        <a:ea typeface="Arial"/>
                        <a:cs typeface="Arial"/>
                      </a:rPr>
                      <a:t>Vine 10 OWL </a:t>
                    </a:r>
                  </a:p>
                </c:rich>
              </c:tx>
              <c:numFmt formatCode="General" sourceLinked="1"/>
              <c:showLegendKey val="0"/>
              <c:showVal val="0"/>
              <c:showBubbleSize val="0"/>
              <c:showCatName val="1"/>
              <c:showSerName val="0"/>
              <c:showPercent val="0"/>
            </c:dLbl>
            <c:dLbl>
              <c:idx val="119"/>
              <c:tx>
                <c:rich>
                  <a:bodyPr vert="horz" rot="0" anchor="ctr"/>
                  <a:lstStyle/>
                  <a:p>
                    <a:pPr algn="ctr">
                      <a:defRPr/>
                    </a:pPr>
                    <a:r>
                      <a:rPr lang="en-US" cap="none" sz="700" b="0" i="0" u="none" baseline="0">
                        <a:solidFill>
                          <a:srgbClr val="000000"/>
                        </a:solidFill>
                        <a:latin typeface="Arial"/>
                        <a:ea typeface="Arial"/>
                        <a:cs typeface="Arial"/>
                      </a:rPr>
                      <a:t>DD0VF 9</a:t>
                    </a:r>
                  </a:p>
                </c:rich>
              </c:tx>
              <c:numFmt formatCode="General" sourceLinked="1"/>
              <c:dLblPos val="l"/>
              <c:showLegendKey val="0"/>
              <c:showVal val="0"/>
              <c:showBubbleSize val="0"/>
              <c:showCatName val="1"/>
              <c:showSerName val="0"/>
              <c:showPercent val="0"/>
            </c:dLbl>
            <c:dLbl>
              <c:idx val="120"/>
              <c:tx>
                <c:rich>
                  <a:bodyPr vert="horz" rot="0" anchor="ctr"/>
                  <a:lstStyle/>
                  <a:p>
                    <a:pPr algn="ctr">
                      <a:defRPr/>
                    </a:pPr>
                    <a:r>
                      <a:rPr lang="en-US" cap="none" sz="700" b="0" i="0" u="none" baseline="0">
                        <a:solidFill>
                          <a:srgbClr val="000000"/>
                        </a:solidFill>
                        <a:latin typeface="Arial"/>
                        <a:ea typeface="Arial"/>
                        <a:cs typeface="Arial"/>
                      </a:rPr>
                      <a:t>+YU7EF 10LT</a:t>
                    </a:r>
                  </a:p>
                </c:rich>
              </c:tx>
              <c:numFmt formatCode="General" sourceLinked="1"/>
              <c:showLegendKey val="0"/>
              <c:showVal val="0"/>
              <c:showBubbleSize val="0"/>
              <c:showCatName val="1"/>
              <c:showSerName val="0"/>
              <c:showPercent val="0"/>
            </c:dLbl>
            <c:dLbl>
              <c:idx val="121"/>
              <c:tx>
                <c:rich>
                  <a:bodyPr vert="horz" rot="0" anchor="ctr"/>
                  <a:lstStyle/>
                  <a:p>
                    <a:pPr algn="ctr">
                      <a:defRPr/>
                    </a:pPr>
                    <a:r>
                      <a:rPr lang="en-US" cap="none" sz="700" b="0" i="0" u="none" baseline="0">
                        <a:solidFill>
                          <a:srgbClr val="000000"/>
                        </a:solidFill>
                        <a:latin typeface="Arial"/>
                        <a:ea typeface="Arial"/>
                        <a:cs typeface="Arial"/>
                      </a:rPr>
                      <a:t>K5GW 10</a:t>
                    </a:r>
                  </a:p>
                </c:rich>
              </c:tx>
              <c:numFmt formatCode="General" sourceLinked="1"/>
              <c:dLblPos val="l"/>
              <c:showLegendKey val="0"/>
              <c:showVal val="0"/>
              <c:showBubbleSize val="0"/>
              <c:showCatName val="1"/>
              <c:showSerName val="0"/>
              <c:showPercent val="0"/>
            </c:dLbl>
            <c:dLbl>
              <c:idx val="122"/>
              <c:tx>
                <c:rich>
                  <a:bodyPr vert="horz" rot="0" anchor="ctr"/>
                  <a:lstStyle/>
                  <a:p>
                    <a:pPr algn="ctr">
                      <a:defRPr/>
                    </a:pPr>
                    <a:r>
                      <a:rPr lang="en-US" cap="none" sz="700" b="0" i="0" u="none" baseline="0">
                        <a:solidFill>
                          <a:srgbClr val="000000"/>
                        </a:solidFill>
                        <a:latin typeface="Arial"/>
                        <a:ea typeface="Arial"/>
                        <a:cs typeface="Arial"/>
                      </a:rPr>
                      <a:t>*InnoV/G0KSC 10 LFA3 2020</a:t>
                    </a:r>
                  </a:p>
                </c:rich>
              </c:tx>
              <c:numFmt formatCode="General" sourceLinked="1"/>
              <c:showLegendKey val="0"/>
              <c:showVal val="0"/>
              <c:showBubbleSize val="0"/>
              <c:showCatName val="1"/>
              <c:showSerName val="0"/>
              <c:showPercent val="0"/>
            </c:dLbl>
            <c:dLbl>
              <c:idx val="123"/>
              <c:tx>
                <c:rich>
                  <a:bodyPr vert="horz" rot="0" anchor="ctr"/>
                  <a:lstStyle/>
                  <a:p>
                    <a:pPr algn="ctr">
                      <a:defRPr/>
                    </a:pPr>
                    <a:r>
                      <a:rPr lang="en-US" cap="none" sz="700" b="0" i="0" u="none" baseline="0">
                        <a:solidFill>
                          <a:srgbClr val="000000"/>
                        </a:solidFill>
                        <a:latin typeface="Arial"/>
                        <a:ea typeface="Arial"/>
                        <a:cs typeface="Arial"/>
                      </a:rPr>
                      <a:t>+I5MZY 9</a:t>
                    </a:r>
                  </a:p>
                </c:rich>
              </c:tx>
              <c:numFmt formatCode="General" sourceLinked="1"/>
              <c:dLblPos val="l"/>
              <c:showLegendKey val="0"/>
              <c:showVal val="0"/>
              <c:showBubbleSize val="0"/>
              <c:showCatName val="1"/>
              <c:showSerName val="0"/>
              <c:showPercent val="0"/>
            </c:dLbl>
            <c:dLbl>
              <c:idx val="124"/>
              <c:tx>
                <c:rich>
                  <a:bodyPr vert="horz" rot="0" anchor="ctr"/>
                  <a:lstStyle/>
                  <a:p>
                    <a:pPr algn="ctr">
                      <a:defRPr/>
                    </a:pPr>
                    <a:r>
                      <a:rPr lang="en-US" cap="none" sz="700" b="0" i="0" u="none" baseline="0">
                        <a:solidFill>
                          <a:srgbClr val="000000"/>
                        </a:solidFill>
                        <a:latin typeface="Arial"/>
                        <a:ea typeface="Arial"/>
                        <a:cs typeface="Arial"/>
                      </a:rPr>
                      <a:t>G4CQM 9</a:t>
                    </a:r>
                  </a:p>
                </c:rich>
              </c:tx>
              <c:numFmt formatCode="General" sourceLinked="1"/>
              <c:showLegendKey val="0"/>
              <c:showVal val="0"/>
              <c:showBubbleSize val="0"/>
              <c:showCatName val="1"/>
              <c:showSerName val="0"/>
              <c:showPercent val="0"/>
            </c:dLbl>
            <c:dLbl>
              <c:idx val="125"/>
              <c:tx>
                <c:rich>
                  <a:bodyPr vert="horz" rot="0" anchor="ctr"/>
                  <a:lstStyle/>
                  <a:p>
                    <a:pPr algn="ctr">
                      <a:defRPr/>
                    </a:pPr>
                    <a:r>
                      <a:rPr lang="en-US" cap="none" sz="700" b="0" i="0" u="none" baseline="0">
                        <a:solidFill>
                          <a:srgbClr val="000000"/>
                        </a:solidFill>
                        <a:latin typeface="Arial"/>
                        <a:ea typeface="Arial"/>
                        <a:cs typeface="Arial"/>
                      </a:rPr>
                      <a:t>+G0KSC 10 LFA</a:t>
                    </a:r>
                  </a:p>
                </c:rich>
              </c:tx>
              <c:numFmt formatCode="General" sourceLinked="1"/>
              <c:dLblPos val="l"/>
              <c:showLegendKey val="0"/>
              <c:showVal val="0"/>
              <c:showBubbleSize val="0"/>
              <c:showCatName val="1"/>
              <c:showSerName val="0"/>
              <c:showPercent val="0"/>
            </c:dLbl>
            <c:dLbl>
              <c:idx val="126"/>
              <c:tx>
                <c:rich>
                  <a:bodyPr vert="horz" rot="0" anchor="ctr"/>
                  <a:lstStyle/>
                  <a:p>
                    <a:pPr algn="ctr">
                      <a:defRPr/>
                    </a:pPr>
                    <a:r>
                      <a:rPr lang="en-US" cap="none" sz="700" b="0" i="0" u="none" baseline="0">
                        <a:solidFill>
                          <a:srgbClr val="000000"/>
                        </a:solidFill>
                        <a:latin typeface="Arial"/>
                        <a:ea typeface="Arial"/>
                        <a:cs typeface="Arial"/>
                      </a:rPr>
                      <a:t>+*G0KSC 10 LFA</a:t>
                    </a:r>
                  </a:p>
                </c:rich>
              </c:tx>
              <c:numFmt formatCode="General" sourceLinked="1"/>
              <c:showLegendKey val="0"/>
              <c:showVal val="0"/>
              <c:showBubbleSize val="0"/>
              <c:showCatName val="1"/>
              <c:showSerName val="0"/>
              <c:showPercent val="0"/>
            </c:dLbl>
            <c:dLbl>
              <c:idx val="127"/>
              <c:tx>
                <c:rich>
                  <a:bodyPr vert="horz" rot="0" anchor="ctr"/>
                  <a:lstStyle/>
                  <a:p>
                    <a:pPr algn="ctr">
                      <a:defRPr/>
                    </a:pPr>
                    <a:r>
                      <a:rPr lang="en-US" cap="none" sz="700" b="0" i="0" u="none" baseline="0">
                        <a:solidFill>
                          <a:srgbClr val="000000"/>
                        </a:solidFill>
                        <a:latin typeface="Arial"/>
                        <a:ea typeface="Arial"/>
                        <a:cs typeface="Arial"/>
                      </a:rPr>
                      <a:t>K1FO 12</a:t>
                    </a:r>
                  </a:p>
                </c:rich>
              </c:tx>
              <c:numFmt formatCode="General" sourceLinked="1"/>
              <c:dLblPos val="l"/>
              <c:showLegendKey val="0"/>
              <c:showVal val="0"/>
              <c:showBubbleSize val="0"/>
              <c:showCatName val="1"/>
              <c:showSerName val="0"/>
              <c:showPercent val="0"/>
            </c:dLbl>
            <c:dLbl>
              <c:idx val="128"/>
              <c:tx>
                <c:rich>
                  <a:bodyPr vert="horz" rot="0" anchor="ctr"/>
                  <a:lstStyle/>
                  <a:p>
                    <a:pPr algn="ctr">
                      <a:defRPr/>
                    </a:pPr>
                    <a:r>
                      <a:rPr lang="en-US" cap="none" sz="700" b="0" i="0" u="none" baseline="0">
                        <a:solidFill>
                          <a:srgbClr val="000000"/>
                        </a:solidFill>
                        <a:latin typeface="Arial"/>
                        <a:ea typeface="Arial"/>
                        <a:cs typeface="Arial"/>
                      </a:rPr>
                      <a:t>Directive DSEFO144-12</a:t>
                    </a:r>
                  </a:p>
                </c:rich>
              </c:tx>
              <c:numFmt formatCode="General" sourceLinked="1"/>
              <c:showLegendKey val="0"/>
              <c:showVal val="0"/>
              <c:showBubbleSize val="0"/>
              <c:showCatName val="1"/>
              <c:showSerName val="0"/>
              <c:showPercent val="0"/>
            </c:dLbl>
            <c:dLbl>
              <c:idx val="129"/>
              <c:tx>
                <c:rich>
                  <a:bodyPr vert="horz" rot="0" anchor="ctr"/>
                  <a:lstStyle/>
                  <a:p>
                    <a:pPr algn="ctr">
                      <a:defRPr/>
                    </a:pPr>
                    <a:r>
                      <a:rPr lang="en-US" cap="none" sz="700" b="0" i="0" u="none" baseline="0">
                        <a:solidFill>
                          <a:srgbClr val="000000"/>
                        </a:solidFill>
                        <a:latin typeface="Arial"/>
                        <a:ea typeface="Arial"/>
                        <a:cs typeface="Arial"/>
                      </a:rPr>
                      <a:t>Directive DSEFO144XPOL-12H</a:t>
                    </a:r>
                  </a:p>
                </c:rich>
              </c:tx>
              <c:numFmt formatCode="General" sourceLinked="1"/>
              <c:dLblPos val="l"/>
              <c:showLegendKey val="0"/>
              <c:showVal val="0"/>
              <c:showBubbleSize val="0"/>
              <c:showCatName val="1"/>
              <c:showSerName val="0"/>
              <c:showPercent val="0"/>
            </c:dLbl>
            <c:dLbl>
              <c:idx val="130"/>
              <c:tx>
                <c:rich>
                  <a:bodyPr vert="horz" rot="0" anchor="ctr"/>
                  <a:lstStyle/>
                  <a:p>
                    <a:pPr algn="ctr">
                      <a:defRPr/>
                    </a:pPr>
                    <a:r>
                      <a:rPr lang="en-US" cap="none" sz="700" b="0" i="0" u="none" baseline="0">
                        <a:solidFill>
                          <a:srgbClr val="000000"/>
                        </a:solidFill>
                        <a:latin typeface="Arial"/>
                        <a:ea typeface="Arial"/>
                        <a:cs typeface="Arial"/>
                      </a:rPr>
                      <a:t>Directive DSEFO144XPOL-12V</a:t>
                    </a:r>
                  </a:p>
                </c:rich>
              </c:tx>
              <c:numFmt formatCode="General" sourceLinked="1"/>
              <c:showLegendKey val="0"/>
              <c:showVal val="0"/>
              <c:showBubbleSize val="0"/>
              <c:showCatName val="1"/>
              <c:showSerName val="0"/>
              <c:showPercent val="0"/>
            </c:dLbl>
            <c:dLbl>
              <c:idx val="131"/>
              <c:tx>
                <c:rich>
                  <a:bodyPr vert="horz" rot="0" anchor="ctr"/>
                  <a:lstStyle/>
                  <a:p>
                    <a:pPr algn="ctr">
                      <a:defRPr/>
                    </a:pPr>
                    <a:r>
                      <a:rPr lang="en-US" cap="none" sz="700" b="0" i="0" u="none" baseline="0">
                        <a:solidFill>
                          <a:srgbClr val="000000"/>
                        </a:solidFill>
                        <a:latin typeface="Arial"/>
                        <a:ea typeface="Arial"/>
                        <a:cs typeface="Arial"/>
                      </a:rPr>
                      <a:t>*YU7EF 10</a:t>
                    </a:r>
                  </a:p>
                </c:rich>
              </c:tx>
              <c:numFmt formatCode="General" sourceLinked="1"/>
              <c:dLblPos val="l"/>
              <c:showLegendKey val="0"/>
              <c:showVal val="0"/>
              <c:showBubbleSize val="0"/>
              <c:showCatName val="1"/>
              <c:showSerName val="0"/>
              <c:showPercent val="0"/>
            </c:dLbl>
            <c:dLbl>
              <c:idx val="132"/>
              <c:tx>
                <c:rich>
                  <a:bodyPr vert="horz" rot="0" anchor="ctr"/>
                  <a:lstStyle/>
                  <a:p>
                    <a:pPr algn="ctr">
                      <a:defRPr/>
                    </a:pPr>
                    <a:r>
                      <a:rPr lang="en-US" cap="none" sz="700" b="0" i="0" u="none" baseline="0">
                        <a:solidFill>
                          <a:srgbClr val="000000"/>
                        </a:solidFill>
                        <a:latin typeface="Arial"/>
                        <a:ea typeface="Arial"/>
                        <a:cs typeface="Arial"/>
                      </a:rPr>
                      <a:t>YU7EF 10</a:t>
                    </a:r>
                  </a:p>
                </c:rich>
              </c:tx>
              <c:numFmt formatCode="General" sourceLinked="1"/>
              <c:showLegendKey val="0"/>
              <c:showVal val="0"/>
              <c:showBubbleSize val="0"/>
              <c:showCatName val="1"/>
              <c:showSerName val="0"/>
              <c:showPercent val="0"/>
            </c:dLbl>
            <c:dLbl>
              <c:idx val="133"/>
              <c:tx>
                <c:rich>
                  <a:bodyPr vert="horz" rot="0" anchor="ctr"/>
                  <a:lstStyle/>
                  <a:p>
                    <a:pPr algn="ctr">
                      <a:defRPr/>
                    </a:pPr>
                    <a:r>
                      <a:rPr lang="en-US" cap="none" sz="700" b="0" i="0" u="none" baseline="0">
                        <a:solidFill>
                          <a:srgbClr val="000000"/>
                        </a:solidFill>
                        <a:latin typeface="Arial"/>
                        <a:ea typeface="Arial"/>
                        <a:cs typeface="Arial"/>
                      </a:rPr>
                      <a:t>Gulf Alpha 11</a:t>
                    </a:r>
                  </a:p>
                </c:rich>
              </c:tx>
              <c:numFmt formatCode="General" sourceLinked="1"/>
              <c:dLblPos val="l"/>
              <c:showLegendKey val="0"/>
              <c:showVal val="0"/>
              <c:showBubbleSize val="0"/>
              <c:showCatName val="1"/>
              <c:showSerName val="0"/>
              <c:showPercent val="0"/>
            </c:dLbl>
            <c:dLbl>
              <c:idx val="134"/>
              <c:tx>
                <c:rich>
                  <a:bodyPr vert="horz" rot="0" anchor="ctr"/>
                  <a:lstStyle/>
                  <a:p>
                    <a:pPr algn="ctr">
                      <a:defRPr/>
                    </a:pPr>
                    <a:r>
                      <a:rPr lang="en-US" cap="none" sz="700" b="0" i="0" u="none" baseline="0">
                        <a:solidFill>
                          <a:srgbClr val="000000"/>
                        </a:solidFill>
                        <a:latin typeface="Arial"/>
                        <a:ea typeface="Arial"/>
                        <a:cs typeface="Arial"/>
                      </a:rPr>
                      <a:t>Gulf Alpha 11 XPOL H</a:t>
                    </a:r>
                  </a:p>
                </c:rich>
              </c:tx>
              <c:numFmt formatCode="General" sourceLinked="1"/>
              <c:showLegendKey val="0"/>
              <c:showVal val="0"/>
              <c:showBubbleSize val="0"/>
              <c:showCatName val="1"/>
              <c:showSerName val="0"/>
              <c:showPercent val="0"/>
            </c:dLbl>
            <c:dLbl>
              <c:idx val="135"/>
              <c:tx>
                <c:rich>
                  <a:bodyPr vert="horz" rot="0" anchor="ctr"/>
                  <a:lstStyle/>
                  <a:p>
                    <a:pPr algn="ctr">
                      <a:defRPr/>
                    </a:pPr>
                    <a:r>
                      <a:rPr lang="en-US" cap="none" sz="700" b="0" i="0" u="none" baseline="0">
                        <a:solidFill>
                          <a:srgbClr val="000000"/>
                        </a:solidFill>
                        <a:latin typeface="Arial"/>
                        <a:ea typeface="Arial"/>
                        <a:cs typeface="Arial"/>
                      </a:rPr>
                      <a:t>Gulf Alpha 11 XPOL V</a:t>
                    </a:r>
                  </a:p>
                </c:rich>
              </c:tx>
              <c:numFmt formatCode="General" sourceLinked="1"/>
              <c:dLblPos val="l"/>
              <c:showLegendKey val="0"/>
              <c:showVal val="0"/>
              <c:showBubbleSize val="0"/>
              <c:showCatName val="1"/>
              <c:showSerName val="0"/>
              <c:showPercent val="0"/>
            </c:dLbl>
            <c:dLbl>
              <c:idx val="136"/>
              <c:tx>
                <c:rich>
                  <a:bodyPr vert="horz" rot="0" anchor="ctr"/>
                  <a:lstStyle/>
                  <a:p>
                    <a:pPr algn="ctr">
                      <a:defRPr/>
                    </a:pPr>
                    <a:r>
                      <a:rPr lang="en-US" cap="none" sz="700" b="0" i="0" u="none" baseline="0">
                        <a:solidFill>
                          <a:srgbClr val="000000"/>
                        </a:solidFill>
                        <a:latin typeface="Arial"/>
                        <a:ea typeface="Arial"/>
                        <a:cs typeface="Arial"/>
                      </a:rPr>
                      <a:t>+G0KSC 10LFA+2</a:t>
                    </a:r>
                  </a:p>
                </c:rich>
              </c:tx>
              <c:numFmt formatCode="General" sourceLinked="1"/>
              <c:showLegendKey val="0"/>
              <c:showVal val="0"/>
              <c:showBubbleSize val="0"/>
              <c:showCatName val="1"/>
              <c:showSerName val="0"/>
              <c:showPercent val="0"/>
            </c:dLbl>
            <c:dLbl>
              <c:idx val="137"/>
              <c:tx>
                <c:rich>
                  <a:bodyPr vert="horz" rot="0" anchor="ctr"/>
                  <a:lstStyle/>
                  <a:p>
                    <a:pPr algn="ctr">
                      <a:defRPr/>
                    </a:pPr>
                    <a:r>
                      <a:rPr lang="en-US" cap="none" sz="700" b="0" i="0" u="none" baseline="0">
                        <a:solidFill>
                          <a:srgbClr val="000000"/>
                        </a:solidFill>
                        <a:latin typeface="Arial"/>
                        <a:ea typeface="Arial"/>
                        <a:cs typeface="Arial"/>
                      </a:rPr>
                      <a:t>+YU7XL 17 twin Bm</a:t>
                    </a:r>
                  </a:p>
                </c:rich>
              </c:tx>
              <c:numFmt formatCode="General" sourceLinked="1"/>
              <c:dLblPos val="l"/>
              <c:showLegendKey val="0"/>
              <c:showVal val="0"/>
              <c:showBubbleSize val="0"/>
              <c:showCatName val="1"/>
              <c:showSerName val="0"/>
              <c:showPercent val="0"/>
            </c:dLbl>
            <c:dLbl>
              <c:idx val="138"/>
              <c:tx>
                <c:rich>
                  <a:bodyPr vert="horz" rot="0" anchor="ctr"/>
                  <a:lstStyle/>
                  <a:p>
                    <a:pPr algn="ctr">
                      <a:defRPr/>
                    </a:pPr>
                    <a:r>
                      <a:rPr lang="en-US" cap="none" sz="700" b="0" i="0" u="none" baseline="0">
                        <a:solidFill>
                          <a:srgbClr val="000000"/>
                        </a:solidFill>
                        <a:latin typeface="Arial"/>
                        <a:ea typeface="Arial"/>
                        <a:cs typeface="Arial"/>
                      </a:rPr>
                      <a:t>+G0KSC 10 OWL</a:t>
                    </a:r>
                  </a:p>
                </c:rich>
              </c:tx>
              <c:numFmt formatCode="General" sourceLinked="1"/>
              <c:showLegendKey val="0"/>
              <c:showVal val="0"/>
              <c:showBubbleSize val="0"/>
              <c:showCatName val="1"/>
              <c:showSerName val="0"/>
              <c:showPercent val="0"/>
            </c:dLbl>
            <c:dLbl>
              <c:idx val="139"/>
              <c:tx>
                <c:rich>
                  <a:bodyPr vert="horz" rot="0" anchor="ctr"/>
                  <a:lstStyle/>
                  <a:p>
                    <a:pPr algn="ctr">
                      <a:defRPr/>
                    </a:pPr>
                    <a:r>
                      <a:rPr lang="en-US" cap="none" sz="700" b="0" i="0" u="none" baseline="0">
                        <a:solidFill>
                          <a:srgbClr val="000000"/>
                        </a:solidFill>
                        <a:latin typeface="Arial"/>
                        <a:ea typeface="Arial"/>
                        <a:cs typeface="Arial"/>
                      </a:rPr>
                      <a:t>I0JXX 12</a:t>
                    </a:r>
                  </a:p>
                </c:rich>
              </c:tx>
              <c:numFmt formatCode="General" sourceLinked="1"/>
              <c:dLblPos val="l"/>
              <c:showLegendKey val="0"/>
              <c:showVal val="0"/>
              <c:showBubbleSize val="0"/>
              <c:showCatName val="1"/>
              <c:showSerName val="0"/>
              <c:showPercent val="0"/>
            </c:dLbl>
            <c:dLbl>
              <c:idx val="140"/>
              <c:tx>
                <c:rich>
                  <a:bodyPr vert="horz" rot="0" anchor="ctr"/>
                  <a:lstStyle/>
                  <a:p>
                    <a:pPr algn="ctr">
                      <a:defRPr/>
                    </a:pPr>
                    <a:r>
                      <a:rPr lang="en-US" cap="none" sz="700" b="0" i="0" u="none" baseline="0">
                        <a:solidFill>
                          <a:srgbClr val="000000"/>
                        </a:solidFill>
                        <a:latin typeface="Arial"/>
                        <a:ea typeface="Arial"/>
                        <a:cs typeface="Arial"/>
                      </a:rPr>
                      <a:t>Antenna-Amplifiers +PA144-10-6AGP</a:t>
                    </a:r>
                  </a:p>
                </c:rich>
              </c:tx>
              <c:numFmt formatCode="General" sourceLinked="1"/>
              <c:showLegendKey val="0"/>
              <c:showVal val="0"/>
              <c:showBubbleSize val="0"/>
              <c:showCatName val="1"/>
              <c:showSerName val="0"/>
              <c:showPercent val="0"/>
            </c:dLbl>
            <c:dLbl>
              <c:idx val="141"/>
              <c:tx>
                <c:rich>
                  <a:bodyPr vert="horz" rot="0" anchor="ctr"/>
                  <a:lstStyle/>
                  <a:p>
                    <a:pPr algn="ctr">
                      <a:defRPr/>
                    </a:pPr>
                    <a:r>
                      <a:rPr lang="en-US" cap="none" sz="700" b="0" i="0" u="none" baseline="0">
                        <a:solidFill>
                          <a:srgbClr val="000000"/>
                        </a:solidFill>
                        <a:latin typeface="Arial"/>
                        <a:ea typeface="Arial"/>
                        <a:cs typeface="Arial"/>
                      </a:rPr>
                      <a:t>BQH 12J</a:t>
                    </a:r>
                  </a:p>
                </c:rich>
              </c:tx>
              <c:numFmt formatCode="General" sourceLinked="1"/>
              <c:dLblPos val="l"/>
              <c:showLegendKey val="0"/>
              <c:showVal val="0"/>
              <c:showBubbleSize val="0"/>
              <c:showCatName val="1"/>
              <c:showSerName val="0"/>
              <c:showPercent val="0"/>
            </c:dLbl>
            <c:dLbl>
              <c:idx val="142"/>
              <c:tx>
                <c:rich>
                  <a:bodyPr vert="horz" rot="0" anchor="ctr"/>
                  <a:lstStyle/>
                  <a:p>
                    <a:pPr algn="ctr">
                      <a:defRPr/>
                    </a:pPr>
                    <a:r>
                      <a:rPr lang="en-US" cap="none" sz="700" b="0" i="0" u="none" baseline="0">
                        <a:solidFill>
                          <a:srgbClr val="000000"/>
                        </a:solidFill>
                        <a:latin typeface="Arial"/>
                        <a:ea typeface="Arial"/>
                        <a:cs typeface="Arial"/>
                      </a:rPr>
                      <a:t>+InnoV 10 OWL G/T</a:t>
                    </a:r>
                  </a:p>
                </c:rich>
              </c:tx>
              <c:numFmt formatCode="General" sourceLinked="1"/>
              <c:showLegendKey val="0"/>
              <c:showVal val="0"/>
              <c:showBubbleSize val="0"/>
              <c:showCatName val="1"/>
              <c:showSerName val="0"/>
              <c:showPercent val="0"/>
            </c:dLbl>
            <c:dLbl>
              <c:idx val="143"/>
              <c:tx>
                <c:rich>
                  <a:bodyPr vert="horz" rot="0" anchor="ctr"/>
                  <a:lstStyle/>
                  <a:p>
                    <a:pPr algn="ctr">
                      <a:defRPr/>
                    </a:pPr>
                    <a:r>
                      <a:rPr lang="en-US" cap="none" sz="700" b="0" i="0" u="none" baseline="0">
                        <a:solidFill>
                          <a:srgbClr val="000000"/>
                        </a:solidFill>
                        <a:latin typeface="Arial"/>
                        <a:ea typeface="Arial"/>
                        <a:cs typeface="Arial"/>
                      </a:rPr>
                      <a:t>+*InnoV 10 OWL G/T</a:t>
                    </a:r>
                  </a:p>
                </c:rich>
              </c:tx>
              <c:numFmt formatCode="General" sourceLinked="1"/>
              <c:dLblPos val="l"/>
              <c:showLegendKey val="0"/>
              <c:showVal val="0"/>
              <c:showBubbleSize val="0"/>
              <c:showCatName val="1"/>
              <c:showSerName val="0"/>
              <c:showPercent val="0"/>
            </c:dLbl>
            <c:dLbl>
              <c:idx val="144"/>
              <c:tx>
                <c:rich>
                  <a:bodyPr vert="horz" rot="0" anchor="ctr"/>
                  <a:lstStyle/>
                  <a:p>
                    <a:pPr algn="ctr">
                      <a:defRPr/>
                    </a:pPr>
                    <a:r>
                      <a:rPr lang="en-US" cap="none" sz="700" b="0" i="0" u="none" baseline="0">
                        <a:solidFill>
                          <a:srgbClr val="000000"/>
                        </a:solidFill>
                        <a:latin typeface="Arial"/>
                        <a:ea typeface="Arial"/>
                        <a:cs typeface="Arial"/>
                      </a:rPr>
                      <a:t>+CT1FFU 10</a:t>
                    </a:r>
                  </a:p>
                </c:rich>
              </c:tx>
              <c:numFmt formatCode="General" sourceLinked="1"/>
              <c:showLegendKey val="0"/>
              <c:showVal val="0"/>
              <c:showBubbleSize val="0"/>
              <c:showCatName val="1"/>
              <c:showSerName val="0"/>
              <c:showPercent val="0"/>
            </c:dLbl>
            <c:dLbl>
              <c:idx val="145"/>
              <c:tx>
                <c:rich>
                  <a:bodyPr vert="horz" rot="0" anchor="ctr"/>
                  <a:lstStyle/>
                  <a:p>
                    <a:pPr algn="ctr">
                      <a:defRPr/>
                    </a:pPr>
                    <a:r>
                      <a:rPr lang="en-US" cap="none" sz="700" b="0" i="0" u="none" baseline="0">
                        <a:solidFill>
                          <a:srgbClr val="000000"/>
                        </a:solidFill>
                        <a:latin typeface="Arial"/>
                        <a:ea typeface="Arial"/>
                        <a:cs typeface="Arial"/>
                      </a:rPr>
                      <a:t>+CT1FFU 10C</a:t>
                    </a:r>
                  </a:p>
                </c:rich>
              </c:tx>
              <c:numFmt formatCode="General" sourceLinked="1"/>
              <c:dLblPos val="l"/>
              <c:showLegendKey val="0"/>
              <c:showVal val="0"/>
              <c:showBubbleSize val="0"/>
              <c:showCatName val="1"/>
              <c:showSerName val="0"/>
              <c:showPercent val="0"/>
            </c:dLbl>
            <c:dLbl>
              <c:idx val="146"/>
              <c:tx>
                <c:rich>
                  <a:bodyPr vert="horz" rot="0" anchor="ctr"/>
                  <a:lstStyle/>
                  <a:p>
                    <a:pPr algn="ctr">
                      <a:defRPr/>
                    </a:pPr>
                    <a:r>
                      <a:rPr lang="en-US" cap="none" sz="700" b="0" i="0" u="none" baseline="0">
                        <a:solidFill>
                          <a:srgbClr val="000000"/>
                        </a:solidFill>
                        <a:latin typeface="Arial"/>
                        <a:ea typeface="Arial"/>
                        <a:cs typeface="Arial"/>
                      </a:rPr>
                      <a:t>M2 12</a:t>
                    </a:r>
                  </a:p>
                </c:rich>
              </c:tx>
              <c:numFmt formatCode="General" sourceLinked="1"/>
              <c:showLegendKey val="0"/>
              <c:showVal val="0"/>
              <c:showBubbleSize val="0"/>
              <c:showCatName val="1"/>
              <c:showSerName val="0"/>
              <c:showPercent val="0"/>
            </c:dLbl>
            <c:dLbl>
              <c:idx val="147"/>
              <c:tx>
                <c:rich>
                  <a:bodyPr vert="horz" rot="0" anchor="ctr"/>
                  <a:lstStyle/>
                  <a:p>
                    <a:pPr algn="ctr">
                      <a:defRPr/>
                    </a:pPr>
                    <a:r>
                      <a:rPr lang="en-US" cap="none" sz="700" b="0" i="0" u="none" baseline="0">
                        <a:solidFill>
                          <a:srgbClr val="000000"/>
                        </a:solidFill>
                        <a:latin typeface="Arial"/>
                        <a:ea typeface="Arial"/>
                        <a:cs typeface="Arial"/>
                      </a:rPr>
                      <a:t>+KF2YN Boxkite12</a:t>
                    </a:r>
                  </a:p>
                </c:rich>
              </c:tx>
              <c:numFmt formatCode="General" sourceLinked="1"/>
              <c:dLblPos val="l"/>
              <c:showLegendKey val="0"/>
              <c:showVal val="0"/>
              <c:showBubbleSize val="0"/>
              <c:showCatName val="1"/>
              <c:showSerName val="0"/>
              <c:showPercent val="0"/>
            </c:dLbl>
            <c:dLbl>
              <c:idx val="148"/>
              <c:tx>
                <c:rich>
                  <a:bodyPr vert="horz" rot="0" anchor="ctr"/>
                  <a:lstStyle/>
                  <a:p>
                    <a:pPr algn="ctr">
                      <a:defRPr/>
                    </a:pPr>
                    <a:r>
                      <a:rPr lang="en-US" cap="none" sz="700" b="0" i="0" u="none" baseline="0">
                        <a:solidFill>
                          <a:srgbClr val="000000"/>
                        </a:solidFill>
                        <a:latin typeface="Arial"/>
                        <a:ea typeface="Arial"/>
                        <a:cs typeface="Arial"/>
                      </a:rPr>
                      <a:t>+7arrays GTV2-11LT</a:t>
                    </a:r>
                  </a:p>
                </c:rich>
              </c:tx>
              <c:numFmt formatCode="General" sourceLinked="1"/>
              <c:showLegendKey val="0"/>
              <c:showVal val="0"/>
              <c:showBubbleSize val="0"/>
              <c:showCatName val="1"/>
              <c:showSerName val="0"/>
              <c:showPercent val="0"/>
            </c:dLbl>
            <c:dLbl>
              <c:idx val="149"/>
              <c:tx>
                <c:rich>
                  <a:bodyPr vert="horz" rot="0" anchor="ctr"/>
                  <a:lstStyle/>
                  <a:p>
                    <a:pPr algn="ctr">
                      <a:defRPr/>
                    </a:pPr>
                    <a:r>
                      <a:rPr lang="en-US" cap="none" sz="700" b="0" i="0" u="none" baseline="0">
                        <a:solidFill>
                          <a:srgbClr val="000000"/>
                        </a:solidFill>
                        <a:latin typeface="Arial"/>
                        <a:ea typeface="Arial"/>
                        <a:cs typeface="Arial"/>
                      </a:rPr>
                      <a:t>BQH 10</a:t>
                    </a:r>
                  </a:p>
                </c:rich>
              </c:tx>
              <c:numFmt formatCode="General" sourceLinked="1"/>
              <c:dLblPos val="l"/>
              <c:showLegendKey val="0"/>
              <c:showVal val="0"/>
              <c:showBubbleSize val="0"/>
              <c:showCatName val="1"/>
              <c:showSerName val="0"/>
              <c:showPercent val="0"/>
            </c:dLbl>
            <c:dLbl>
              <c:idx val="150"/>
              <c:tx>
                <c:rich>
                  <a:bodyPr vert="horz" rot="0" anchor="ctr"/>
                  <a:lstStyle/>
                  <a:p>
                    <a:pPr algn="ctr">
                      <a:defRPr/>
                    </a:pPr>
                    <a:r>
                      <a:rPr lang="en-US" cap="none" sz="700" b="0" i="0" u="none" baseline="0">
                        <a:solidFill>
                          <a:srgbClr val="000000"/>
                        </a:solidFill>
                        <a:latin typeface="Arial"/>
                        <a:ea typeface="Arial"/>
                        <a:cs typeface="Arial"/>
                      </a:rPr>
                      <a:t>WB9UWA 12</a:t>
                    </a:r>
                  </a:p>
                </c:rich>
              </c:tx>
              <c:numFmt formatCode="General" sourceLinked="1"/>
              <c:showLegendKey val="0"/>
              <c:showVal val="0"/>
              <c:showBubbleSize val="0"/>
              <c:showCatName val="1"/>
              <c:showSerName val="0"/>
              <c:showPercent val="0"/>
            </c:dLbl>
            <c:dLbl>
              <c:idx val="151"/>
              <c:tx>
                <c:rich>
                  <a:bodyPr vert="horz" rot="0" anchor="ctr"/>
                  <a:lstStyle/>
                  <a:p>
                    <a:pPr algn="ctr">
                      <a:defRPr/>
                    </a:pPr>
                    <a:r>
                      <a:rPr lang="en-US" cap="none" sz="700" b="0" i="0" u="none" baseline="0">
                        <a:solidFill>
                          <a:srgbClr val="000000"/>
                        </a:solidFill>
                        <a:latin typeface="Arial"/>
                        <a:ea typeface="Arial"/>
                        <a:cs typeface="Arial"/>
                      </a:rPr>
                      <a:t>DK7ZB 10</a:t>
                    </a:r>
                  </a:p>
                </c:rich>
              </c:tx>
              <c:numFmt formatCode="General" sourceLinked="1"/>
              <c:dLblPos val="l"/>
              <c:showLegendKey val="0"/>
              <c:showVal val="0"/>
              <c:showBubbleSize val="0"/>
              <c:showCatName val="1"/>
              <c:showSerName val="0"/>
              <c:showPercent val="0"/>
            </c:dLbl>
            <c:dLbl>
              <c:idx val="152"/>
              <c:tx>
                <c:rich>
                  <a:bodyPr vert="horz" rot="0" anchor="ctr"/>
                  <a:lstStyle/>
                  <a:p>
                    <a:pPr algn="ctr">
                      <a:defRPr/>
                    </a:pPr>
                    <a:r>
                      <a:rPr lang="en-US" cap="none" sz="700" b="0" i="0" u="none" baseline="0">
                        <a:solidFill>
                          <a:srgbClr val="000000"/>
                        </a:solidFill>
                        <a:latin typeface="Arial"/>
                        <a:ea typeface="Arial"/>
                        <a:cs typeface="Arial"/>
                      </a:rPr>
                      <a:t>Vine 11 FD</a:t>
                    </a:r>
                  </a:p>
                </c:rich>
              </c:tx>
              <c:numFmt formatCode="General" sourceLinked="1"/>
              <c:showLegendKey val="0"/>
              <c:showVal val="0"/>
              <c:showBubbleSize val="0"/>
              <c:showCatName val="1"/>
              <c:showSerName val="0"/>
              <c:showPercent val="0"/>
            </c:dLbl>
            <c:dLbl>
              <c:idx val="153"/>
              <c:tx>
                <c:rich>
                  <a:bodyPr vert="horz" rot="0" anchor="ctr"/>
                  <a:lstStyle/>
                  <a:p>
                    <a:pPr algn="ctr">
                      <a:defRPr/>
                    </a:pPr>
                    <a:r>
                      <a:rPr lang="en-US" cap="none" sz="700" b="0" i="0" u="none" baseline="0">
                        <a:solidFill>
                          <a:srgbClr val="000000"/>
                        </a:solidFill>
                        <a:latin typeface="Arial"/>
                        <a:ea typeface="Arial"/>
                        <a:cs typeface="Arial"/>
                      </a:rPr>
                      <a:t>+YU7EF 11B</a:t>
                    </a:r>
                  </a:p>
                </c:rich>
              </c:tx>
              <c:numFmt formatCode="General" sourceLinked="1"/>
              <c:dLblPos val="l"/>
              <c:showLegendKey val="0"/>
              <c:showVal val="0"/>
              <c:showBubbleSize val="0"/>
              <c:showCatName val="1"/>
              <c:showSerName val="0"/>
              <c:showPercent val="0"/>
            </c:dLbl>
            <c:dLbl>
              <c:idx val="154"/>
              <c:tx>
                <c:rich>
                  <a:bodyPr vert="horz" rot="0" anchor="ctr"/>
                  <a:lstStyle/>
                  <a:p>
                    <a:pPr algn="ctr">
                      <a:defRPr/>
                    </a:pPr>
                    <a:r>
                      <a:rPr lang="en-US" cap="none" sz="700" b="0" i="0" u="none" baseline="0">
                        <a:solidFill>
                          <a:srgbClr val="000000"/>
                        </a:solidFill>
                        <a:latin typeface="Arial"/>
                        <a:ea typeface="Arial"/>
                        <a:cs typeface="Arial"/>
                      </a:rPr>
                      <a:t>I5MZY 13</a:t>
                    </a:r>
                  </a:p>
                </c:rich>
              </c:tx>
              <c:numFmt formatCode="General" sourceLinked="1"/>
              <c:showLegendKey val="0"/>
              <c:showVal val="0"/>
              <c:showBubbleSize val="0"/>
              <c:showCatName val="1"/>
              <c:showSerName val="0"/>
              <c:showPercent val="0"/>
            </c:dLbl>
            <c:dLbl>
              <c:idx val="155"/>
              <c:tx>
                <c:rich>
                  <a:bodyPr vert="horz" rot="0" anchor="ctr"/>
                  <a:lstStyle/>
                  <a:p>
                    <a:pPr algn="ctr">
                      <a:defRPr/>
                    </a:pPr>
                    <a:r>
                      <a:rPr lang="en-US" cap="none" sz="700" b="0" i="0" u="none" baseline="0">
                        <a:solidFill>
                          <a:srgbClr val="000000"/>
                        </a:solidFill>
                        <a:latin typeface="Arial"/>
                        <a:ea typeface="Arial"/>
                        <a:cs typeface="Arial"/>
                      </a:rPr>
                      <a:t>+YU7XL 11 Hybrid</a:t>
                    </a:r>
                  </a:p>
                </c:rich>
              </c:tx>
              <c:numFmt formatCode="General" sourceLinked="1"/>
              <c:dLblPos val="l"/>
              <c:showLegendKey val="0"/>
              <c:showVal val="0"/>
              <c:showBubbleSize val="0"/>
              <c:showCatName val="1"/>
              <c:showSerName val="0"/>
              <c:showPercent val="0"/>
            </c:dLbl>
            <c:dLbl>
              <c:idx val="156"/>
              <c:tx>
                <c:rich>
                  <a:bodyPr vert="horz" rot="0" anchor="ctr"/>
                  <a:lstStyle/>
                  <a:p>
                    <a:pPr algn="ctr">
                      <a:defRPr/>
                    </a:pPr>
                    <a:r>
                      <a:rPr lang="en-US" cap="none" sz="700" b="0" i="0" u="none" baseline="0">
                        <a:solidFill>
                          <a:srgbClr val="000000"/>
                        </a:solidFill>
                        <a:latin typeface="Arial"/>
                        <a:ea typeface="Arial"/>
                        <a:cs typeface="Arial"/>
                      </a:rPr>
                      <a:t>+*YU7XL 11 Hybrid</a:t>
                    </a:r>
                  </a:p>
                </c:rich>
              </c:tx>
              <c:numFmt formatCode="General" sourceLinked="1"/>
              <c:showLegendKey val="0"/>
              <c:showVal val="0"/>
              <c:showBubbleSize val="0"/>
              <c:showCatName val="1"/>
              <c:showSerName val="0"/>
              <c:showPercent val="0"/>
            </c:dLbl>
            <c:dLbl>
              <c:idx val="157"/>
              <c:tx>
                <c:rich>
                  <a:bodyPr vert="horz" rot="0" anchor="ctr"/>
                  <a:lstStyle/>
                  <a:p>
                    <a:pPr algn="ctr">
                      <a:defRPr/>
                    </a:pPr>
                    <a:r>
                      <a:rPr lang="en-US" cap="none" sz="700" b="0" i="0" u="none" baseline="0">
                        <a:solidFill>
                          <a:srgbClr val="000000"/>
                        </a:solidFill>
                        <a:latin typeface="Arial"/>
                        <a:ea typeface="Arial"/>
                        <a:cs typeface="Arial"/>
                      </a:rPr>
                      <a:t>+InnoV 10 OWL G/T-2</a:t>
                    </a:r>
                  </a:p>
                </c:rich>
              </c:tx>
              <c:numFmt formatCode="General" sourceLinked="1"/>
              <c:dLblPos val="l"/>
              <c:showLegendKey val="0"/>
              <c:showVal val="0"/>
              <c:showBubbleSize val="0"/>
              <c:showCatName val="1"/>
              <c:showSerName val="0"/>
              <c:showPercent val="0"/>
            </c:dLbl>
            <c:dLbl>
              <c:idx val="158"/>
              <c:tx>
                <c:rich>
                  <a:bodyPr vert="horz" rot="0" anchor="ctr"/>
                  <a:lstStyle/>
                  <a:p>
                    <a:pPr algn="ctr">
                      <a:defRPr/>
                    </a:pPr>
                    <a:r>
                      <a:rPr lang="en-US" cap="none" sz="700" b="0" i="0" u="none" baseline="0">
                        <a:solidFill>
                          <a:srgbClr val="000000"/>
                        </a:solidFill>
                        <a:latin typeface="Arial"/>
                        <a:ea typeface="Arial"/>
                        <a:cs typeface="Arial"/>
                      </a:rPr>
                      <a:t>+*InnoV 10 OWL G/T-2</a:t>
                    </a:r>
                  </a:p>
                </c:rich>
              </c:tx>
              <c:numFmt formatCode="General" sourceLinked="1"/>
              <c:showLegendKey val="0"/>
              <c:showVal val="0"/>
              <c:showBubbleSize val="0"/>
              <c:showCatName val="1"/>
              <c:showSerName val="0"/>
              <c:showPercent val="0"/>
            </c:dLbl>
            <c:dLbl>
              <c:idx val="159"/>
              <c:tx>
                <c:rich>
                  <a:bodyPr vert="horz" rot="0" anchor="ctr"/>
                  <a:lstStyle/>
                  <a:p>
                    <a:pPr algn="ctr">
                      <a:defRPr/>
                    </a:pPr>
                    <a:r>
                      <a:rPr lang="en-US" cap="none" sz="700" b="0" i="0" u="none" baseline="0">
                        <a:solidFill>
                          <a:srgbClr val="000000"/>
                        </a:solidFill>
                        <a:latin typeface="Arial"/>
                        <a:ea typeface="Arial"/>
                        <a:cs typeface="Arial"/>
                      </a:rPr>
                      <a:t>K1FO 13</a:t>
                    </a:r>
                  </a:p>
                </c:rich>
              </c:tx>
              <c:numFmt formatCode="General" sourceLinked="1"/>
              <c:dLblPos val="l"/>
              <c:showLegendKey val="0"/>
              <c:showVal val="0"/>
              <c:showBubbleSize val="0"/>
              <c:showCatName val="1"/>
              <c:showSerName val="0"/>
              <c:showPercent val="0"/>
            </c:dLbl>
            <c:dLbl>
              <c:idx val="160"/>
              <c:tx>
                <c:rich>
                  <a:bodyPr vert="horz" rot="0" anchor="ctr"/>
                  <a:lstStyle/>
                  <a:p>
                    <a:pPr algn="ctr">
                      <a:defRPr/>
                    </a:pPr>
                    <a:r>
                      <a:rPr lang="en-US" cap="none" sz="700" b="0" i="0" u="none" baseline="0">
                        <a:solidFill>
                          <a:srgbClr val="000000"/>
                        </a:solidFill>
                        <a:latin typeface="Arial"/>
                        <a:ea typeface="Arial"/>
                        <a:cs typeface="Arial"/>
                      </a:rPr>
                      <a:t>BQH 13X (1995)</a:t>
                    </a:r>
                  </a:p>
                </c:rich>
              </c:tx>
              <c:numFmt formatCode="General" sourceLinked="1"/>
              <c:showLegendKey val="0"/>
              <c:showVal val="0"/>
              <c:showBubbleSize val="0"/>
              <c:showCatName val="1"/>
              <c:showSerName val="0"/>
              <c:showPercent val="0"/>
            </c:dLbl>
            <c:dLbl>
              <c:idx val="161"/>
              <c:tx>
                <c:rich>
                  <a:bodyPr vert="horz" rot="0" anchor="ctr"/>
                  <a:lstStyle/>
                  <a:p>
                    <a:pPr algn="ctr">
                      <a:defRPr/>
                    </a:pPr>
                    <a:r>
                      <a:rPr lang="en-US" cap="none" sz="700" b="0" i="0" u="none" baseline="0">
                        <a:solidFill>
                          <a:srgbClr val="000000"/>
                        </a:solidFill>
                        <a:latin typeface="Arial"/>
                        <a:ea typeface="Arial"/>
                        <a:cs typeface="Arial"/>
                      </a:rPr>
                      <a:t>*InnoV/G0KSC 11 LFA3 2020</a:t>
                    </a:r>
                  </a:p>
                </c:rich>
              </c:tx>
              <c:numFmt formatCode="General" sourceLinked="1"/>
              <c:dLblPos val="l"/>
              <c:showLegendKey val="0"/>
              <c:showVal val="0"/>
              <c:showBubbleSize val="0"/>
              <c:showCatName val="1"/>
              <c:showSerName val="0"/>
              <c:showPercent val="0"/>
            </c:dLbl>
            <c:dLbl>
              <c:idx val="162"/>
              <c:tx>
                <c:rich>
                  <a:bodyPr vert="horz" rot="0" anchor="ctr"/>
                  <a:lstStyle/>
                  <a:p>
                    <a:pPr algn="ctr">
                      <a:defRPr/>
                    </a:pPr>
                    <a:r>
                      <a:rPr lang="en-US" cap="none" sz="700" b="0" i="0" u="none" baseline="0">
                        <a:solidFill>
                          <a:srgbClr val="000000"/>
                        </a:solidFill>
                        <a:latin typeface="Arial"/>
                        <a:ea typeface="Arial"/>
                        <a:cs typeface="Arial"/>
                      </a:rPr>
                      <a:t>+DK7ZB 11 OWL</a:t>
                    </a:r>
                  </a:p>
                </c:rich>
              </c:tx>
              <c:numFmt formatCode="General" sourceLinked="1"/>
              <c:showLegendKey val="0"/>
              <c:showVal val="0"/>
              <c:showBubbleSize val="0"/>
              <c:showCatName val="1"/>
              <c:showSerName val="0"/>
              <c:showPercent val="0"/>
            </c:dLbl>
            <c:dLbl>
              <c:idx val="163"/>
              <c:tx>
                <c:rich>
                  <a:bodyPr vert="horz" rot="0" anchor="ctr"/>
                  <a:lstStyle/>
                  <a:p>
                    <a:pPr algn="ctr">
                      <a:defRPr/>
                    </a:pPr>
                    <a:r>
                      <a:rPr lang="en-US" cap="none" sz="700" b="0" i="0" u="none" baseline="0">
                        <a:solidFill>
                          <a:srgbClr val="000000"/>
                        </a:solidFill>
                        <a:latin typeface="Arial"/>
                        <a:ea typeface="Arial"/>
                        <a:cs typeface="Arial"/>
                      </a:rPr>
                      <a:t>+EAntenna 144LFA11</a:t>
                    </a:r>
                  </a:p>
                </c:rich>
              </c:tx>
              <c:numFmt formatCode="General" sourceLinked="1"/>
              <c:dLblPos val="l"/>
              <c:showLegendKey val="0"/>
              <c:showVal val="0"/>
              <c:showBubbleSize val="0"/>
              <c:showCatName val="1"/>
              <c:showSerName val="0"/>
              <c:showPercent val="0"/>
            </c:dLbl>
            <c:dLbl>
              <c:idx val="164"/>
              <c:tx>
                <c:rich>
                  <a:bodyPr vert="horz" rot="0" anchor="ctr"/>
                  <a:lstStyle/>
                  <a:p>
                    <a:pPr algn="ctr">
                      <a:defRPr/>
                    </a:pPr>
                    <a:r>
                      <a:rPr lang="en-US" cap="none" sz="700" b="0" i="0" u="none" baseline="0">
                        <a:solidFill>
                          <a:srgbClr val="000000"/>
                        </a:solidFill>
                        <a:latin typeface="Arial"/>
                        <a:ea typeface="Arial"/>
                        <a:cs typeface="Arial"/>
                      </a:rPr>
                      <a:t>#M2 20 XPOL H </a:t>
                    </a:r>
                  </a:p>
                </c:rich>
              </c:tx>
              <c:numFmt formatCode="General" sourceLinked="1"/>
              <c:showLegendKey val="0"/>
              <c:showVal val="0"/>
              <c:showBubbleSize val="0"/>
              <c:showCatName val="1"/>
              <c:showSerName val="0"/>
              <c:showPercent val="0"/>
            </c:dLbl>
            <c:dLbl>
              <c:idx val="165"/>
              <c:tx>
                <c:rich>
                  <a:bodyPr vert="horz" rot="0" anchor="ctr"/>
                  <a:lstStyle/>
                  <a:p>
                    <a:pPr algn="ctr">
                      <a:defRPr/>
                    </a:pPr>
                    <a:r>
                      <a:rPr lang="en-US" cap="none" sz="700" b="0" i="0" u="none" baseline="0">
                        <a:solidFill>
                          <a:srgbClr val="000000"/>
                        </a:solidFill>
                        <a:latin typeface="Arial"/>
                        <a:ea typeface="Arial"/>
                        <a:cs typeface="Arial"/>
                      </a:rPr>
                      <a:t>#M2 20 XPOL V</a:t>
                    </a:r>
                  </a:p>
                </c:rich>
              </c:tx>
              <c:numFmt formatCode="General" sourceLinked="1"/>
              <c:dLblPos val="l"/>
              <c:showLegendKey val="0"/>
              <c:showVal val="0"/>
              <c:showBubbleSize val="0"/>
              <c:showCatName val="1"/>
              <c:showSerName val="0"/>
              <c:showPercent val="0"/>
            </c:dLbl>
            <c:dLbl>
              <c:idx val="166"/>
              <c:tx>
                <c:rich>
                  <a:bodyPr vert="horz" rot="0" anchor="ctr"/>
                  <a:lstStyle/>
                  <a:p>
                    <a:pPr algn="ctr">
                      <a:defRPr/>
                    </a:pPr>
                    <a:r>
                      <a:rPr lang="en-US" cap="none" sz="700" b="0" i="0" u="none" baseline="0">
                        <a:solidFill>
                          <a:srgbClr val="000000"/>
                        </a:solidFill>
                        <a:latin typeface="Arial"/>
                        <a:ea typeface="Arial"/>
                        <a:cs typeface="Arial"/>
                      </a:rPr>
                      <a:t>+G0KSC 11 LFA</a:t>
                    </a:r>
                  </a:p>
                </c:rich>
              </c:tx>
              <c:numFmt formatCode="General" sourceLinked="1"/>
              <c:showLegendKey val="0"/>
              <c:showVal val="0"/>
              <c:showBubbleSize val="0"/>
              <c:showCatName val="1"/>
              <c:showSerName val="0"/>
              <c:showPercent val="0"/>
            </c:dLbl>
            <c:dLbl>
              <c:idx val="167"/>
              <c:tx>
                <c:rich>
                  <a:bodyPr vert="horz" rot="0" anchor="ctr"/>
                  <a:lstStyle/>
                  <a:p>
                    <a:pPr algn="ctr">
                      <a:defRPr/>
                    </a:pPr>
                    <a:r>
                      <a:rPr lang="en-US" cap="none" sz="700" b="0" i="0" u="none" baseline="0">
                        <a:solidFill>
                          <a:srgbClr val="000000"/>
                        </a:solidFill>
                        <a:latin typeface="Arial"/>
                        <a:ea typeface="Arial"/>
                        <a:cs typeface="Arial"/>
                      </a:rPr>
                      <a:t>+*G0KSC 11 LFA</a:t>
                    </a:r>
                  </a:p>
                </c:rich>
              </c:tx>
              <c:numFmt formatCode="General" sourceLinked="1"/>
              <c:dLblPos val="l"/>
              <c:showLegendKey val="0"/>
              <c:showVal val="0"/>
              <c:showBubbleSize val="0"/>
              <c:showCatName val="1"/>
              <c:showSerName val="0"/>
              <c:showPercent val="0"/>
            </c:dLbl>
            <c:dLbl>
              <c:idx val="168"/>
              <c:tx>
                <c:rich>
                  <a:bodyPr vert="horz" rot="0" anchor="ctr"/>
                  <a:lstStyle/>
                  <a:p>
                    <a:pPr algn="ctr">
                      <a:defRPr/>
                    </a:pPr>
                    <a:r>
                      <a:rPr lang="en-US" cap="none" sz="700" b="0" i="0" u="none" baseline="0">
                        <a:solidFill>
                          <a:srgbClr val="000000"/>
                        </a:solidFill>
                        <a:latin typeface="Arial"/>
                        <a:ea typeface="Arial"/>
                        <a:cs typeface="Arial"/>
                      </a:rPr>
                      <a:t>+UA9TC 11RS</a:t>
                    </a:r>
                  </a:p>
                </c:rich>
              </c:tx>
              <c:numFmt formatCode="General" sourceLinked="1"/>
              <c:showLegendKey val="0"/>
              <c:showVal val="0"/>
              <c:showBubbleSize val="0"/>
              <c:showCatName val="1"/>
              <c:showSerName val="0"/>
              <c:showPercent val="0"/>
            </c:dLbl>
            <c:dLbl>
              <c:idx val="169"/>
              <c:tx>
                <c:rich>
                  <a:bodyPr vert="horz" rot="0" anchor="ctr"/>
                  <a:lstStyle/>
                  <a:p>
                    <a:pPr algn="ctr">
                      <a:defRPr/>
                    </a:pPr>
                    <a:r>
                      <a:rPr lang="en-US" cap="none" sz="700" b="0" i="0" u="none" baseline="0">
                        <a:solidFill>
                          <a:srgbClr val="000000"/>
                        </a:solidFill>
                        <a:latin typeface="Arial"/>
                        <a:ea typeface="Arial"/>
                        <a:cs typeface="Arial"/>
                      </a:rPr>
                      <a:t>+G0KSC 11 OWL</a:t>
                    </a:r>
                  </a:p>
                </c:rich>
              </c:tx>
              <c:numFmt formatCode="General" sourceLinked="1"/>
              <c:dLblPos val="l"/>
              <c:showLegendKey val="0"/>
              <c:showVal val="0"/>
              <c:showBubbleSize val="0"/>
              <c:showCatName val="1"/>
              <c:showSerName val="0"/>
              <c:showPercent val="0"/>
            </c:dLbl>
            <c:dLbl>
              <c:idx val="170"/>
              <c:tx>
                <c:rich>
                  <a:bodyPr vert="horz" rot="0" anchor="ctr"/>
                  <a:lstStyle/>
                  <a:p>
                    <a:pPr algn="ctr">
                      <a:defRPr/>
                    </a:pPr>
                    <a:r>
                      <a:rPr lang="en-US" cap="none" sz="700" b="0" i="0" u="none" baseline="0">
                        <a:solidFill>
                          <a:srgbClr val="000000"/>
                        </a:solidFill>
                        <a:latin typeface="Arial"/>
                        <a:ea typeface="Arial"/>
                        <a:cs typeface="Arial"/>
                      </a:rPr>
                      <a:t>*BVO-3WL</a:t>
                    </a:r>
                  </a:p>
                </c:rich>
              </c:tx>
              <c:numFmt formatCode="General" sourceLinked="1"/>
              <c:showLegendKey val="0"/>
              <c:showVal val="0"/>
              <c:showBubbleSize val="0"/>
              <c:showCatName val="1"/>
              <c:showSerName val="0"/>
              <c:showPercent val="0"/>
            </c:dLbl>
            <c:dLbl>
              <c:idx val="171"/>
              <c:tx>
                <c:rich>
                  <a:bodyPr vert="horz" rot="0" anchor="ctr"/>
                  <a:lstStyle/>
                  <a:p>
                    <a:pPr algn="ctr">
                      <a:defRPr/>
                    </a:pPr>
                    <a:r>
                      <a:rPr lang="en-US" cap="none" sz="700" b="0" i="0" u="none" baseline="0">
                        <a:solidFill>
                          <a:srgbClr val="000000"/>
                        </a:solidFill>
                        <a:latin typeface="Arial"/>
                        <a:ea typeface="Arial"/>
                        <a:cs typeface="Arial"/>
                      </a:rPr>
                      <a:t>BVO-3WL</a:t>
                    </a:r>
                  </a:p>
                </c:rich>
              </c:tx>
              <c:numFmt formatCode="General" sourceLinked="1"/>
              <c:dLblPos val="l"/>
              <c:showLegendKey val="0"/>
              <c:showVal val="0"/>
              <c:showBubbleSize val="0"/>
              <c:showCatName val="1"/>
              <c:showSerName val="0"/>
              <c:showPercent val="0"/>
            </c:dLbl>
            <c:dLbl>
              <c:idx val="172"/>
              <c:tx>
                <c:rich>
                  <a:bodyPr vert="horz" rot="0" anchor="ctr"/>
                  <a:lstStyle/>
                  <a:p>
                    <a:pPr algn="ctr">
                      <a:defRPr/>
                    </a:pPr>
                    <a:r>
                      <a:rPr lang="en-US" cap="none" sz="700" b="0" i="0" u="none" baseline="0">
                        <a:solidFill>
                          <a:srgbClr val="000000"/>
                        </a:solidFill>
                        <a:latin typeface="Arial"/>
                        <a:ea typeface="Arial"/>
                        <a:cs typeface="Arial"/>
                      </a:rPr>
                      <a:t>#BVO-3WL</a:t>
                    </a:r>
                  </a:p>
                </c:rich>
              </c:tx>
              <c:numFmt formatCode="General" sourceLinked="1"/>
              <c:showLegendKey val="0"/>
              <c:showVal val="0"/>
              <c:showBubbleSize val="0"/>
              <c:showCatName val="1"/>
              <c:showSerName val="0"/>
              <c:showPercent val="0"/>
            </c:dLbl>
            <c:dLbl>
              <c:idx val="173"/>
              <c:tx>
                <c:rich>
                  <a:bodyPr vert="horz" rot="0" anchor="ctr"/>
                  <a:lstStyle/>
                  <a:p>
                    <a:pPr algn="ctr">
                      <a:defRPr/>
                    </a:pPr>
                    <a:r>
                      <a:rPr lang="en-US" cap="none" sz="700" b="0" i="0" u="none" baseline="0">
                        <a:solidFill>
                          <a:srgbClr val="000000"/>
                        </a:solidFill>
                        <a:latin typeface="Arial"/>
                        <a:ea typeface="Arial"/>
                        <a:cs typeface="Arial"/>
                      </a:rPr>
                      <a:t>+G0KSC 11LFA3R</a:t>
                    </a:r>
                  </a:p>
                </c:rich>
              </c:tx>
              <c:numFmt formatCode="General" sourceLinked="1"/>
              <c:dLblPos val="l"/>
              <c:showLegendKey val="0"/>
              <c:showVal val="0"/>
              <c:showBubbleSize val="0"/>
              <c:showCatName val="1"/>
              <c:showSerName val="0"/>
              <c:showPercent val="0"/>
            </c:dLbl>
            <c:dLbl>
              <c:idx val="174"/>
              <c:tx>
                <c:rich>
                  <a:bodyPr vert="horz" rot="0" anchor="ctr"/>
                  <a:lstStyle/>
                  <a:p>
                    <a:pPr algn="ctr">
                      <a:defRPr/>
                    </a:pPr>
                    <a:r>
                      <a:rPr lang="en-US" cap="none" sz="700" b="0" i="0" u="none" baseline="0">
                        <a:solidFill>
                          <a:srgbClr val="000000"/>
                        </a:solidFill>
                        <a:latin typeface="Arial"/>
                        <a:ea typeface="Arial"/>
                        <a:cs typeface="Arial"/>
                      </a:rPr>
                      <a:t>+YU7EF 11</a:t>
                    </a:r>
                  </a:p>
                </c:rich>
              </c:tx>
              <c:numFmt formatCode="General" sourceLinked="1"/>
              <c:showLegendKey val="0"/>
              <c:showVal val="0"/>
              <c:showBubbleSize val="0"/>
              <c:showCatName val="1"/>
              <c:showSerName val="0"/>
              <c:showPercent val="0"/>
            </c:dLbl>
            <c:dLbl>
              <c:idx val="175"/>
              <c:tx>
                <c:rich>
                  <a:bodyPr vert="horz" rot="0" anchor="ctr"/>
                  <a:lstStyle/>
                  <a:p>
                    <a:pPr algn="ctr">
                      <a:defRPr/>
                    </a:pPr>
                    <a:r>
                      <a:rPr lang="en-US" cap="none" sz="700" b="0" i="0" u="none" baseline="0">
                        <a:solidFill>
                          <a:srgbClr val="000000"/>
                        </a:solidFill>
                        <a:latin typeface="Arial"/>
                        <a:ea typeface="Arial"/>
                        <a:cs typeface="Arial"/>
                      </a:rPr>
                      <a:t>F9FT 16</a:t>
                    </a:r>
                  </a:p>
                </c:rich>
              </c:tx>
              <c:numFmt formatCode="General" sourceLinked="1"/>
              <c:dLblPos val="l"/>
              <c:showLegendKey val="0"/>
              <c:showVal val="0"/>
              <c:showBubbleSize val="0"/>
              <c:showCatName val="1"/>
              <c:showSerName val="0"/>
              <c:showPercent val="0"/>
            </c:dLbl>
            <c:dLbl>
              <c:idx val="176"/>
              <c:tx>
                <c:rich>
                  <a:bodyPr vert="horz" rot="0" anchor="ctr"/>
                  <a:lstStyle/>
                  <a:p>
                    <a:pPr algn="ctr">
                      <a:defRPr/>
                    </a:pPr>
                    <a:r>
                      <a:rPr lang="en-US" cap="none" sz="700" b="0" i="0" u="none" baseline="0">
                        <a:solidFill>
                          <a:srgbClr val="000000"/>
                        </a:solidFill>
                        <a:latin typeface="Arial"/>
                        <a:ea typeface="Arial"/>
                        <a:cs typeface="Arial"/>
                      </a:rPr>
                      <a:t>#SM2CEW 14 XPOL H</a:t>
                    </a:r>
                  </a:p>
                </c:rich>
              </c:tx>
              <c:numFmt formatCode="General" sourceLinked="1"/>
              <c:showLegendKey val="0"/>
              <c:showVal val="0"/>
              <c:showBubbleSize val="0"/>
              <c:showCatName val="1"/>
              <c:showSerName val="0"/>
              <c:showPercent val="0"/>
            </c:dLbl>
            <c:dLbl>
              <c:idx val="177"/>
              <c:tx>
                <c:rich>
                  <a:bodyPr vert="horz" rot="0" anchor="ctr"/>
                  <a:lstStyle/>
                  <a:p>
                    <a:pPr algn="ctr">
                      <a:defRPr/>
                    </a:pPr>
                    <a:r>
                      <a:rPr lang="en-US" cap="none" sz="700" b="0" i="0" u="none" baseline="0">
                        <a:solidFill>
                          <a:srgbClr val="000000"/>
                        </a:solidFill>
                        <a:latin typeface="Arial"/>
                        <a:ea typeface="Arial"/>
                        <a:cs typeface="Arial"/>
                      </a:rPr>
                      <a:t>#SM2CEW 14 XPOL V</a:t>
                    </a:r>
                  </a:p>
                </c:rich>
              </c:tx>
              <c:numFmt formatCode="General" sourceLinked="1"/>
              <c:dLblPos val="l"/>
              <c:showLegendKey val="0"/>
              <c:showVal val="0"/>
              <c:showBubbleSize val="0"/>
              <c:showCatName val="1"/>
              <c:showSerName val="0"/>
              <c:showPercent val="0"/>
            </c:dLbl>
            <c:dLbl>
              <c:idx val="178"/>
              <c:tx>
                <c:rich>
                  <a:bodyPr vert="horz" rot="0" anchor="ctr"/>
                  <a:lstStyle/>
                  <a:p>
                    <a:pPr algn="ctr">
                      <a:defRPr/>
                    </a:pPr>
                    <a:r>
                      <a:rPr lang="en-US" cap="none" sz="700" b="0" i="0" u="none" baseline="0">
                        <a:solidFill>
                          <a:srgbClr val="000000"/>
                        </a:solidFill>
                        <a:latin typeface="Arial"/>
                        <a:ea typeface="Arial"/>
                        <a:cs typeface="Arial"/>
                      </a:rPr>
                      <a:t>CD15LQDver2</a:t>
                    </a:r>
                  </a:p>
                </c:rich>
              </c:tx>
              <c:numFmt formatCode="General" sourceLinked="1"/>
              <c:showLegendKey val="0"/>
              <c:showVal val="0"/>
              <c:showBubbleSize val="0"/>
              <c:showCatName val="1"/>
              <c:showSerName val="0"/>
              <c:showPercent val="0"/>
            </c:dLbl>
            <c:dLbl>
              <c:idx val="179"/>
              <c:tx>
                <c:rich>
                  <a:bodyPr vert="horz" rot="0" anchor="ctr"/>
                  <a:lstStyle/>
                  <a:p>
                    <a:pPr algn="ctr">
                      <a:defRPr/>
                    </a:pPr>
                    <a:r>
                      <a:rPr lang="en-US" cap="none" sz="700" b="0" i="0" u="none" baseline="0">
                        <a:solidFill>
                          <a:srgbClr val="000000"/>
                        </a:solidFill>
                        <a:latin typeface="Arial"/>
                        <a:ea typeface="Arial"/>
                        <a:cs typeface="Arial"/>
                      </a:rPr>
                      <a:t>*CD15LQDver2</a:t>
                    </a:r>
                  </a:p>
                </c:rich>
              </c:tx>
              <c:numFmt formatCode="General" sourceLinked="1"/>
              <c:dLblPos val="l"/>
              <c:showLegendKey val="0"/>
              <c:showVal val="0"/>
              <c:showBubbleSize val="0"/>
              <c:showCatName val="1"/>
              <c:showSerName val="0"/>
              <c:showPercent val="0"/>
            </c:dLbl>
            <c:dLbl>
              <c:idx val="180"/>
              <c:tx>
                <c:rich>
                  <a:bodyPr vert="horz" rot="0" anchor="ctr"/>
                  <a:lstStyle/>
                  <a:p>
                    <a:pPr algn="ctr">
                      <a:defRPr/>
                    </a:pPr>
                    <a:r>
                      <a:rPr lang="en-US" cap="none" sz="700" b="0" i="0" u="none" baseline="0">
                        <a:solidFill>
                          <a:srgbClr val="000000"/>
                        </a:solidFill>
                        <a:latin typeface="Arial"/>
                        <a:ea typeface="Arial"/>
                        <a:cs typeface="Arial"/>
                      </a:rPr>
                      <a:t>CD15LQDver1</a:t>
                    </a:r>
                  </a:p>
                </c:rich>
              </c:tx>
              <c:numFmt formatCode="General" sourceLinked="1"/>
              <c:showLegendKey val="0"/>
              <c:showVal val="0"/>
              <c:showBubbleSize val="0"/>
              <c:showCatName val="1"/>
              <c:showSerName val="0"/>
              <c:showPercent val="0"/>
            </c:dLbl>
            <c:dLbl>
              <c:idx val="181"/>
              <c:tx>
                <c:rich>
                  <a:bodyPr vert="horz" rot="0" anchor="ctr"/>
                  <a:lstStyle/>
                  <a:p>
                    <a:pPr algn="ctr">
                      <a:defRPr/>
                    </a:pPr>
                    <a:r>
                      <a:rPr lang="en-US" cap="none" sz="700" b="0" i="0" u="none" baseline="0">
                        <a:solidFill>
                          <a:srgbClr val="000000"/>
                        </a:solidFill>
                        <a:latin typeface="Arial"/>
                        <a:ea typeface="Arial"/>
                        <a:cs typeface="Arial"/>
                      </a:rPr>
                      <a:t>*CD15LQDver1</a:t>
                    </a:r>
                  </a:p>
                </c:rich>
              </c:tx>
              <c:numFmt formatCode="General" sourceLinked="1"/>
              <c:dLblPos val="l"/>
              <c:showLegendKey val="0"/>
              <c:showVal val="0"/>
              <c:showBubbleSize val="0"/>
              <c:showCatName val="1"/>
              <c:showSerName val="0"/>
              <c:showPercent val="0"/>
            </c:dLbl>
            <c:dLbl>
              <c:idx val="182"/>
              <c:tx>
                <c:rich>
                  <a:bodyPr vert="horz" rot="0" anchor="ctr"/>
                  <a:lstStyle/>
                  <a:p>
                    <a:pPr algn="ctr">
                      <a:defRPr/>
                    </a:pPr>
                    <a:r>
                      <a:rPr lang="en-US" cap="none" sz="700" b="0" i="0" u="none" baseline="0">
                        <a:solidFill>
                          <a:srgbClr val="000000"/>
                        </a:solidFill>
                        <a:latin typeface="Arial"/>
                        <a:ea typeface="Arial"/>
                        <a:cs typeface="Arial"/>
                      </a:rPr>
                      <a:t>I5MZY  13</a:t>
                    </a:r>
                  </a:p>
                </c:rich>
              </c:tx>
              <c:numFmt formatCode="General" sourceLinked="1"/>
              <c:showLegendKey val="0"/>
              <c:showVal val="0"/>
              <c:showBubbleSize val="0"/>
              <c:showCatName val="1"/>
              <c:showSerName val="0"/>
              <c:showPercent val="0"/>
            </c:dLbl>
            <c:dLbl>
              <c:idx val="183"/>
              <c:tx>
                <c:rich>
                  <a:bodyPr vert="horz" rot="0" anchor="ctr"/>
                  <a:lstStyle/>
                  <a:p>
                    <a:pPr algn="ctr">
                      <a:defRPr/>
                    </a:pPr>
                    <a:r>
                      <a:rPr lang="en-US" cap="none" sz="700" b="0" i="0" u="none" baseline="0">
                        <a:solidFill>
                          <a:srgbClr val="000000"/>
                        </a:solidFill>
                        <a:latin typeface="Arial"/>
                        <a:ea typeface="Arial"/>
                        <a:cs typeface="Arial"/>
                      </a:rPr>
                      <a:t>MBI ModFT17</a:t>
                    </a:r>
                  </a:p>
                </c:rich>
              </c:tx>
              <c:numFmt formatCode="General" sourceLinked="1"/>
              <c:dLblPos val="l"/>
              <c:showLegendKey val="0"/>
              <c:showVal val="0"/>
              <c:showBubbleSize val="0"/>
              <c:showCatName val="1"/>
              <c:showSerName val="0"/>
              <c:showPercent val="0"/>
            </c:dLbl>
            <c:dLbl>
              <c:idx val="184"/>
              <c:tx>
                <c:rich>
                  <a:bodyPr vert="horz" rot="0" anchor="ctr"/>
                  <a:lstStyle/>
                  <a:p>
                    <a:pPr algn="ctr">
                      <a:defRPr/>
                    </a:pPr>
                    <a:r>
                      <a:rPr lang="en-US" cap="none" sz="700" b="0" i="0" u="none" baseline="0">
                        <a:solidFill>
                          <a:srgbClr val="000000"/>
                        </a:solidFill>
                        <a:latin typeface="Arial"/>
                        <a:ea typeface="Arial"/>
                        <a:cs typeface="Arial"/>
                      </a:rPr>
                      <a:t>*F9FT 17</a:t>
                    </a:r>
                  </a:p>
                </c:rich>
              </c:tx>
              <c:numFmt formatCode="General" sourceLinked="1"/>
              <c:showLegendKey val="0"/>
              <c:showVal val="0"/>
              <c:showBubbleSize val="0"/>
              <c:showCatName val="1"/>
              <c:showSerName val="0"/>
              <c:showPercent val="0"/>
            </c:dLbl>
            <c:dLbl>
              <c:idx val="185"/>
              <c:tx>
                <c:rich>
                  <a:bodyPr vert="horz" rot="0" anchor="ctr"/>
                  <a:lstStyle/>
                  <a:p>
                    <a:pPr algn="ctr">
                      <a:defRPr/>
                    </a:pPr>
                    <a:r>
                      <a:rPr lang="en-US" cap="none" sz="700" b="0" i="0" u="none" baseline="0">
                        <a:solidFill>
                          <a:srgbClr val="000000"/>
                        </a:solidFill>
                        <a:latin typeface="Arial"/>
                        <a:ea typeface="Arial"/>
                        <a:cs typeface="Arial"/>
                      </a:rPr>
                      <a:t>F9FT 17</a:t>
                    </a:r>
                  </a:p>
                </c:rich>
              </c:tx>
              <c:numFmt formatCode="General" sourceLinked="1"/>
              <c:dLblPos val="l"/>
              <c:showLegendKey val="0"/>
              <c:showVal val="0"/>
              <c:showBubbleSize val="0"/>
              <c:showCatName val="1"/>
              <c:showSerName val="0"/>
              <c:showPercent val="0"/>
            </c:dLbl>
            <c:dLbl>
              <c:idx val="186"/>
              <c:tx>
                <c:rich>
                  <a:bodyPr vert="horz" rot="0" anchor="ctr"/>
                  <a:lstStyle/>
                  <a:p>
                    <a:pPr algn="ctr">
                      <a:defRPr/>
                    </a:pPr>
                    <a:r>
                      <a:rPr lang="en-US" cap="none" sz="700" b="0" i="0" u="none" baseline="0">
                        <a:solidFill>
                          <a:srgbClr val="000000"/>
                        </a:solidFill>
                        <a:latin typeface="Arial"/>
                        <a:ea typeface="Arial"/>
                        <a:cs typeface="Arial"/>
                      </a:rPr>
                      <a:t>*CC3219</a:t>
                    </a:r>
                  </a:p>
                </c:rich>
              </c:tx>
              <c:numFmt formatCode="General" sourceLinked="1"/>
              <c:showLegendKey val="0"/>
              <c:showVal val="0"/>
              <c:showBubbleSize val="0"/>
              <c:showCatName val="1"/>
              <c:showSerName val="0"/>
              <c:showPercent val="0"/>
            </c:dLbl>
            <c:dLbl>
              <c:idx val="187"/>
              <c:tx>
                <c:rich>
                  <a:bodyPr vert="horz" rot="0" anchor="ctr"/>
                  <a:lstStyle/>
                  <a:p>
                    <a:pPr algn="ctr">
                      <a:defRPr/>
                    </a:pPr>
                    <a:r>
                      <a:rPr lang="en-US" cap="none" sz="700" b="0" i="0" u="none" baseline="0">
                        <a:solidFill>
                          <a:srgbClr val="000000"/>
                        </a:solidFill>
                        <a:latin typeface="Arial"/>
                        <a:ea typeface="Arial"/>
                        <a:cs typeface="Arial"/>
                      </a:rPr>
                      <a:t>CC3219</a:t>
                    </a:r>
                  </a:p>
                </c:rich>
              </c:tx>
              <c:numFmt formatCode="General" sourceLinked="1"/>
              <c:dLblPos val="l"/>
              <c:showLegendKey val="0"/>
              <c:showVal val="0"/>
              <c:showBubbleSize val="0"/>
              <c:showCatName val="1"/>
              <c:showSerName val="0"/>
              <c:showPercent val="0"/>
            </c:dLbl>
            <c:dLbl>
              <c:idx val="188"/>
              <c:tx>
                <c:rich>
                  <a:bodyPr vert="horz" rot="0" anchor="ctr"/>
                  <a:lstStyle/>
                  <a:p>
                    <a:pPr algn="ctr">
                      <a:defRPr/>
                    </a:pPr>
                    <a:r>
                      <a:rPr lang="en-US" cap="none" sz="700" b="0" i="0" u="none" baseline="0">
                        <a:solidFill>
                          <a:srgbClr val="000000"/>
                        </a:solidFill>
                        <a:latin typeface="Arial"/>
                        <a:ea typeface="Arial"/>
                        <a:cs typeface="Arial"/>
                      </a:rPr>
                      <a:t>CC3219 MOD</a:t>
                    </a:r>
                  </a:p>
                </c:rich>
              </c:tx>
              <c:numFmt formatCode="General" sourceLinked="1"/>
              <c:showLegendKey val="0"/>
              <c:showVal val="0"/>
              <c:showBubbleSize val="0"/>
              <c:showCatName val="1"/>
              <c:showSerName val="0"/>
              <c:showPercent val="0"/>
            </c:dLbl>
            <c:dLbl>
              <c:idx val="189"/>
              <c:tx>
                <c:rich>
                  <a:bodyPr vert="horz" rot="0" anchor="ctr"/>
                  <a:lstStyle/>
                  <a:p>
                    <a:pPr algn="ctr">
                      <a:defRPr/>
                    </a:pPr>
                    <a:r>
                      <a:rPr lang="en-US" cap="none" sz="700" b="0" i="0" u="none" baseline="0">
                        <a:solidFill>
                          <a:srgbClr val="000000"/>
                        </a:solidFill>
                        <a:latin typeface="Arial"/>
                        <a:ea typeface="Arial"/>
                        <a:cs typeface="Arial"/>
                      </a:rPr>
                      <a:t>BQH 13</a:t>
                    </a:r>
                  </a:p>
                </c:rich>
              </c:tx>
              <c:numFmt formatCode="General" sourceLinked="1"/>
              <c:dLblPos val="l"/>
              <c:showLegendKey val="0"/>
              <c:showVal val="0"/>
              <c:showBubbleSize val="0"/>
              <c:showCatName val="1"/>
              <c:showSerName val="0"/>
              <c:showPercent val="0"/>
            </c:dLbl>
            <c:dLbl>
              <c:idx val="190"/>
              <c:tx>
                <c:rich>
                  <a:bodyPr vert="horz" rot="0" anchor="ctr"/>
                  <a:lstStyle/>
                  <a:p>
                    <a:pPr algn="ctr">
                      <a:defRPr/>
                    </a:pPr>
                    <a:r>
                      <a:rPr lang="en-US" cap="none" sz="700" b="0" i="0" u="none" baseline="0">
                        <a:solidFill>
                          <a:srgbClr val="000000"/>
                        </a:solidFill>
                        <a:latin typeface="Arial"/>
                        <a:ea typeface="Arial"/>
                        <a:cs typeface="Arial"/>
                      </a:rPr>
                      <a:t>InnoV 11 OWL G/T</a:t>
                    </a:r>
                  </a:p>
                </c:rich>
              </c:tx>
              <c:numFmt formatCode="General" sourceLinked="1"/>
              <c:showLegendKey val="0"/>
              <c:showVal val="0"/>
              <c:showBubbleSize val="0"/>
              <c:showCatName val="1"/>
              <c:showSerName val="0"/>
              <c:showPercent val="0"/>
            </c:dLbl>
            <c:dLbl>
              <c:idx val="191"/>
              <c:tx>
                <c:rich>
                  <a:bodyPr vert="horz" rot="0" anchor="ctr"/>
                  <a:lstStyle/>
                  <a:p>
                    <a:pPr algn="ctr">
                      <a:defRPr/>
                    </a:pPr>
                    <a:r>
                      <a:rPr lang="en-US" cap="none" sz="700" b="0" i="0" u="none" baseline="0">
                        <a:solidFill>
                          <a:srgbClr val="000000"/>
                        </a:solidFill>
                        <a:latin typeface="Arial"/>
                        <a:ea typeface="Arial"/>
                        <a:cs typeface="Arial"/>
                      </a:rPr>
                      <a:t>DJ9BV 3.2</a:t>
                    </a:r>
                  </a:p>
                </c:rich>
              </c:tx>
              <c:numFmt formatCode="General" sourceLinked="1"/>
              <c:dLblPos val="l"/>
              <c:showLegendKey val="0"/>
              <c:showVal val="0"/>
              <c:showBubbleSize val="0"/>
              <c:showCatName val="1"/>
              <c:showSerName val="0"/>
              <c:showPercent val="0"/>
            </c:dLbl>
            <c:dLbl>
              <c:idx val="192"/>
              <c:tx>
                <c:rich>
                  <a:bodyPr vert="horz" rot="0" anchor="ctr"/>
                  <a:lstStyle/>
                  <a:p>
                    <a:pPr algn="ctr">
                      <a:defRPr/>
                    </a:pPr>
                    <a:r>
                      <a:rPr lang="en-US" cap="none" sz="700" b="0" i="0" u="none" baseline="0">
                        <a:solidFill>
                          <a:srgbClr val="000000"/>
                        </a:solidFill>
                        <a:latin typeface="Arial"/>
                        <a:ea typeface="Arial"/>
                        <a:cs typeface="Arial"/>
                      </a:rPr>
                      <a:t>+DG7YBN GTV 2-12w Mk1</a:t>
                    </a:r>
                  </a:p>
                </c:rich>
              </c:tx>
              <c:numFmt formatCode="General" sourceLinked="1"/>
              <c:showLegendKey val="0"/>
              <c:showVal val="0"/>
              <c:showBubbleSize val="0"/>
              <c:showCatName val="1"/>
              <c:showSerName val="0"/>
              <c:showPercent val="0"/>
            </c:dLbl>
            <c:dLbl>
              <c:idx val="193"/>
              <c:tx>
                <c:rich>
                  <a:bodyPr vert="horz" rot="0" anchor="ctr"/>
                  <a:lstStyle/>
                  <a:p>
                    <a:pPr algn="ctr">
                      <a:defRPr/>
                    </a:pPr>
                    <a:r>
                      <a:rPr lang="en-US" cap="none" sz="700" b="0" i="0" u="none" baseline="0">
                        <a:solidFill>
                          <a:srgbClr val="000000"/>
                        </a:solidFill>
                        <a:latin typeface="Arial"/>
                        <a:ea typeface="Arial"/>
                        <a:cs typeface="Arial"/>
                      </a:rPr>
                      <a:t>*+DG7YBN GTV 2-12w Mk1</a:t>
                    </a:r>
                  </a:p>
                </c:rich>
              </c:tx>
              <c:numFmt formatCode="General" sourceLinked="1"/>
              <c:dLblPos val="l"/>
              <c:showLegendKey val="0"/>
              <c:showVal val="0"/>
              <c:showBubbleSize val="0"/>
              <c:showCatName val="1"/>
              <c:showSerName val="0"/>
              <c:showPercent val="0"/>
            </c:dLbl>
            <c:dLbl>
              <c:idx val="194"/>
              <c:tx>
                <c:rich>
                  <a:bodyPr vert="horz" rot="0" anchor="ctr"/>
                  <a:lstStyle/>
                  <a:p>
                    <a:pPr algn="ctr">
                      <a:defRPr/>
                    </a:pPr>
                    <a:r>
                      <a:rPr lang="en-US" cap="none" sz="700" b="0" i="0" u="none" baseline="0">
                        <a:solidFill>
                          <a:srgbClr val="000000"/>
                        </a:solidFill>
                        <a:latin typeface="Arial"/>
                        <a:ea typeface="Arial"/>
                        <a:cs typeface="Arial"/>
                      </a:rPr>
                      <a:t>K1FO 14</a:t>
                    </a:r>
                  </a:p>
                </c:rich>
              </c:tx>
              <c:numFmt formatCode="General" sourceLinked="1"/>
              <c:showLegendKey val="0"/>
              <c:showVal val="0"/>
              <c:showBubbleSize val="0"/>
              <c:showCatName val="1"/>
              <c:showSerName val="0"/>
              <c:showPercent val="0"/>
            </c:dLbl>
            <c:dLbl>
              <c:idx val="195"/>
              <c:tx>
                <c:rich>
                  <a:bodyPr vert="horz" rot="0" anchor="ctr"/>
                  <a:lstStyle/>
                  <a:p>
                    <a:pPr algn="ctr">
                      <a:defRPr/>
                    </a:pPr>
                    <a:r>
                      <a:rPr lang="en-US" cap="none" sz="700" b="0" i="0" u="none" baseline="0">
                        <a:solidFill>
                          <a:srgbClr val="000000"/>
                        </a:solidFill>
                        <a:latin typeface="Arial"/>
                        <a:ea typeface="Arial"/>
                        <a:cs typeface="Arial"/>
                      </a:rPr>
                      <a:t>+DG7YBN GTV 2-12w Mk2</a:t>
                    </a:r>
                  </a:p>
                </c:rich>
              </c:tx>
              <c:numFmt formatCode="General" sourceLinked="1"/>
              <c:dLblPos val="l"/>
              <c:showLegendKey val="0"/>
              <c:showVal val="0"/>
              <c:showBubbleSize val="0"/>
              <c:showCatName val="1"/>
              <c:showSerName val="0"/>
              <c:showPercent val="0"/>
            </c:dLbl>
            <c:dLbl>
              <c:idx val="196"/>
              <c:tx>
                <c:rich>
                  <a:bodyPr vert="horz" rot="0" anchor="ctr"/>
                  <a:lstStyle/>
                  <a:p>
                    <a:pPr algn="ctr">
                      <a:defRPr/>
                    </a:pPr>
                    <a:r>
                      <a:rPr lang="en-US" cap="none" sz="700" b="0" i="0" u="none" baseline="0">
                        <a:solidFill>
                          <a:srgbClr val="000000"/>
                        </a:solidFill>
                        <a:latin typeface="Arial"/>
                        <a:ea typeface="Arial"/>
                        <a:cs typeface="Arial"/>
                      </a:rPr>
                      <a:t>*+DG7YBN GTV 2-12w Mk2</a:t>
                    </a:r>
                  </a:p>
                </c:rich>
              </c:tx>
              <c:numFmt formatCode="General" sourceLinked="1"/>
              <c:showLegendKey val="0"/>
              <c:showVal val="0"/>
              <c:showBubbleSize val="0"/>
              <c:showCatName val="1"/>
              <c:showSerName val="0"/>
              <c:showPercent val="0"/>
            </c:dLbl>
            <c:dLbl>
              <c:idx val="197"/>
              <c:tx>
                <c:rich>
                  <a:bodyPr vert="horz" rot="0" anchor="ctr"/>
                  <a:lstStyle/>
                  <a:p>
                    <a:pPr algn="ctr">
                      <a:defRPr/>
                    </a:pPr>
                    <a:r>
                      <a:rPr lang="en-US" cap="none" sz="700" b="0" i="0" u="none" baseline="0">
                        <a:solidFill>
                          <a:srgbClr val="000000"/>
                        </a:solidFill>
                        <a:latin typeface="Arial"/>
                        <a:ea typeface="Arial"/>
                        <a:cs typeface="Arial"/>
                      </a:rPr>
                      <a:t>+KF2YN Boxkite 13</a:t>
                    </a:r>
                  </a:p>
                </c:rich>
              </c:tx>
              <c:numFmt formatCode="General" sourceLinked="1"/>
              <c:dLblPos val="l"/>
              <c:showLegendKey val="0"/>
              <c:showVal val="0"/>
              <c:showBubbleSize val="0"/>
              <c:showCatName val="1"/>
              <c:showSerName val="0"/>
              <c:showPercent val="0"/>
            </c:dLbl>
            <c:dLbl>
              <c:idx val="198"/>
              <c:tx>
                <c:rich>
                  <a:bodyPr vert="horz" rot="0" anchor="ctr"/>
                  <a:lstStyle/>
                  <a:p>
                    <a:pPr algn="ctr">
                      <a:defRPr/>
                    </a:pPr>
                    <a:r>
                      <a:rPr lang="en-US" cap="none" sz="700" b="0" i="0" u="none" baseline="0">
                        <a:solidFill>
                          <a:srgbClr val="000000"/>
                        </a:solidFill>
                        <a:latin typeface="Arial"/>
                        <a:ea typeface="Arial"/>
                        <a:cs typeface="Arial"/>
                      </a:rPr>
                      <a:t>UR5EAZ 12</a:t>
                    </a:r>
                  </a:p>
                </c:rich>
              </c:tx>
              <c:numFmt formatCode="General" sourceLinked="1"/>
              <c:showLegendKey val="0"/>
              <c:showVal val="0"/>
              <c:showBubbleSize val="0"/>
              <c:showCatName val="1"/>
              <c:showSerName val="0"/>
              <c:showPercent val="0"/>
            </c:dLbl>
            <c:dLbl>
              <c:idx val="199"/>
              <c:tx>
                <c:rich>
                  <a:bodyPr vert="horz" rot="0" anchor="ctr"/>
                  <a:lstStyle/>
                  <a:p>
                    <a:pPr algn="ctr">
                      <a:defRPr/>
                    </a:pPr>
                    <a:r>
                      <a:rPr lang="en-US" cap="none" sz="700" b="0" i="0" u="none" baseline="0">
                        <a:solidFill>
                          <a:srgbClr val="000000"/>
                        </a:solidFill>
                        <a:latin typeface="Arial"/>
                        <a:ea typeface="Arial"/>
                        <a:cs typeface="Arial"/>
                      </a:rPr>
                      <a:t>+*DG7YBN GTV 2-12n</a:t>
                    </a:r>
                  </a:p>
                </c:rich>
              </c:tx>
              <c:numFmt formatCode="General" sourceLinked="1"/>
              <c:dLblPos val="l"/>
              <c:showLegendKey val="0"/>
              <c:showVal val="0"/>
              <c:showBubbleSize val="0"/>
              <c:showCatName val="1"/>
              <c:showSerName val="0"/>
              <c:showPercent val="0"/>
            </c:dLbl>
            <c:dLbl>
              <c:idx val="200"/>
              <c:tx>
                <c:rich>
                  <a:bodyPr vert="horz" rot="0" anchor="ctr"/>
                  <a:lstStyle/>
                  <a:p>
                    <a:pPr algn="ctr">
                      <a:defRPr/>
                    </a:pPr>
                    <a:r>
                      <a:rPr lang="en-US" cap="none" sz="700" b="0" i="0" u="none" baseline="0">
                        <a:solidFill>
                          <a:srgbClr val="000000"/>
                        </a:solidFill>
                        <a:latin typeface="Arial"/>
                        <a:ea typeface="Arial"/>
                        <a:cs typeface="Arial"/>
                      </a:rPr>
                      <a:t>+DG7YBN GTV 2-12n</a:t>
                    </a:r>
                  </a:p>
                </c:rich>
              </c:tx>
              <c:numFmt formatCode="General" sourceLinked="1"/>
              <c:showLegendKey val="0"/>
              <c:showVal val="0"/>
              <c:showBubbleSize val="0"/>
              <c:showCatName val="1"/>
              <c:showSerName val="0"/>
              <c:showPercent val="0"/>
            </c:dLbl>
            <c:dLbl>
              <c:idx val="201"/>
              <c:tx>
                <c:rich>
                  <a:bodyPr vert="horz" rot="0" anchor="ctr"/>
                  <a:lstStyle/>
                  <a:p>
                    <a:pPr algn="ctr">
                      <a:defRPr/>
                    </a:pPr>
                    <a:r>
                      <a:rPr lang="en-US" cap="none" sz="700" b="0" i="0" u="none" baseline="0">
                        <a:solidFill>
                          <a:srgbClr val="000000"/>
                        </a:solidFill>
                        <a:latin typeface="Arial"/>
                        <a:ea typeface="Arial"/>
                        <a:cs typeface="Arial"/>
                      </a:rPr>
                      <a:t>+*Dual PA144-12-7</a:t>
                    </a:r>
                  </a:p>
                </c:rich>
              </c:tx>
              <c:numFmt formatCode="General" sourceLinked="1"/>
              <c:dLblPos val="l"/>
              <c:showLegendKey val="0"/>
              <c:showVal val="0"/>
              <c:showBubbleSize val="0"/>
              <c:showCatName val="1"/>
              <c:showSerName val="0"/>
              <c:showPercent val="0"/>
            </c:dLbl>
            <c:dLbl>
              <c:idx val="202"/>
              <c:tx>
                <c:rich>
                  <a:bodyPr vert="horz" rot="0" anchor="ctr"/>
                  <a:lstStyle/>
                  <a:p>
                    <a:pPr algn="ctr">
                      <a:defRPr/>
                    </a:pPr>
                    <a:r>
                      <a:rPr lang="en-US" cap="none" sz="700" b="0" i="0" u="none" baseline="0">
                        <a:solidFill>
                          <a:srgbClr val="000000"/>
                        </a:solidFill>
                        <a:latin typeface="Arial"/>
                        <a:ea typeface="Arial"/>
                        <a:cs typeface="Arial"/>
                      </a:rPr>
                      <a:t>+Dual PA144-12-7</a:t>
                    </a:r>
                  </a:p>
                </c:rich>
              </c:tx>
              <c:numFmt formatCode="General" sourceLinked="1"/>
              <c:showLegendKey val="0"/>
              <c:showVal val="0"/>
              <c:showBubbleSize val="0"/>
              <c:showCatName val="1"/>
              <c:showSerName val="0"/>
              <c:showPercent val="0"/>
            </c:dLbl>
            <c:dLbl>
              <c:idx val="203"/>
              <c:tx>
                <c:rich>
                  <a:bodyPr vert="horz" rot="0" anchor="ctr"/>
                  <a:lstStyle/>
                  <a:p>
                    <a:pPr algn="ctr">
                      <a:defRPr/>
                    </a:pPr>
                    <a:r>
                      <a:rPr lang="en-US" cap="none" sz="700" b="0" i="0" u="none" baseline="0">
                        <a:solidFill>
                          <a:srgbClr val="000000"/>
                        </a:solidFill>
                        <a:latin typeface="Arial"/>
                        <a:ea typeface="Arial"/>
                        <a:cs typeface="Arial"/>
                      </a:rPr>
                      <a:t>+DK7ZB 12</a:t>
                    </a:r>
                  </a:p>
                </c:rich>
              </c:tx>
              <c:numFmt formatCode="General" sourceLinked="1"/>
              <c:dLblPos val="l"/>
              <c:showLegendKey val="0"/>
              <c:showVal val="0"/>
              <c:showBubbleSize val="0"/>
              <c:showCatName val="1"/>
              <c:showSerName val="0"/>
              <c:showPercent val="0"/>
            </c:dLbl>
            <c:dLbl>
              <c:idx val="204"/>
              <c:tx>
                <c:rich>
                  <a:bodyPr vert="horz" rot="0" anchor="ctr"/>
                  <a:lstStyle/>
                  <a:p>
                    <a:pPr algn="ctr">
                      <a:defRPr/>
                    </a:pPr>
                    <a:r>
                      <a:rPr lang="en-US" cap="none" sz="700" b="0" i="0" u="none" baseline="0">
                        <a:solidFill>
                          <a:srgbClr val="000000"/>
                        </a:solidFill>
                        <a:latin typeface="Arial"/>
                        <a:ea typeface="Arial"/>
                        <a:cs typeface="Arial"/>
                      </a:rPr>
                      <a:t>+InnoV 11 G/T-2</a:t>
                    </a:r>
                  </a:p>
                </c:rich>
              </c:tx>
              <c:numFmt formatCode="General" sourceLinked="1"/>
              <c:showLegendKey val="0"/>
              <c:showVal val="0"/>
              <c:showBubbleSize val="0"/>
              <c:showCatName val="1"/>
              <c:showSerName val="0"/>
              <c:showPercent val="0"/>
            </c:dLbl>
            <c:dLbl>
              <c:idx val="205"/>
              <c:tx>
                <c:rich>
                  <a:bodyPr vert="horz" rot="0" anchor="ctr"/>
                  <a:lstStyle/>
                  <a:p>
                    <a:pPr algn="ctr">
                      <a:defRPr/>
                    </a:pPr>
                    <a:r>
                      <a:rPr lang="en-US" cap="none" sz="700" b="0" i="0" u="none" baseline="0">
                        <a:solidFill>
                          <a:srgbClr val="000000"/>
                        </a:solidFill>
                        <a:latin typeface="Arial"/>
                        <a:ea typeface="Arial"/>
                        <a:cs typeface="Arial"/>
                      </a:rPr>
                      <a:t>+G0KSC 12 LFA</a:t>
                    </a:r>
                  </a:p>
                </c:rich>
              </c:tx>
              <c:numFmt formatCode="General" sourceLinked="1"/>
              <c:dLblPos val="l"/>
              <c:showLegendKey val="0"/>
              <c:showVal val="0"/>
              <c:showBubbleSize val="0"/>
              <c:showCatName val="1"/>
              <c:showSerName val="0"/>
              <c:showPercent val="0"/>
            </c:dLbl>
            <c:dLbl>
              <c:idx val="206"/>
              <c:tx>
                <c:rich>
                  <a:bodyPr vert="horz" rot="0" anchor="ctr"/>
                  <a:lstStyle/>
                  <a:p>
                    <a:pPr algn="ctr">
                      <a:defRPr/>
                    </a:pPr>
                    <a:r>
                      <a:rPr lang="en-US" cap="none" sz="700" b="0" i="0" u="none" baseline="0">
                        <a:solidFill>
                          <a:srgbClr val="000000"/>
                        </a:solidFill>
                        <a:latin typeface="Arial"/>
                        <a:ea typeface="Arial"/>
                        <a:cs typeface="Arial"/>
                      </a:rPr>
                      <a:t>+G0KSC 12 OWA</a:t>
                    </a:r>
                  </a:p>
                </c:rich>
              </c:tx>
              <c:numFmt formatCode="General" sourceLinked="1"/>
              <c:showLegendKey val="0"/>
              <c:showVal val="0"/>
              <c:showBubbleSize val="0"/>
              <c:showCatName val="1"/>
              <c:showSerName val="0"/>
              <c:showPercent val="0"/>
            </c:dLbl>
            <c:dLbl>
              <c:idx val="207"/>
              <c:tx>
                <c:rich>
                  <a:bodyPr vert="horz" rot="0" anchor="ctr"/>
                  <a:lstStyle/>
                  <a:p>
                    <a:pPr algn="ctr">
                      <a:defRPr/>
                    </a:pPr>
                    <a:r>
                      <a:rPr lang="en-US" cap="none" sz="700" b="0" i="0" u="none" baseline="0">
                        <a:solidFill>
                          <a:srgbClr val="000000"/>
                        </a:solidFill>
                        <a:latin typeface="Arial"/>
                        <a:ea typeface="Arial"/>
                        <a:cs typeface="Arial"/>
                      </a:rPr>
                      <a:t>G4CQM 11</a:t>
                    </a:r>
                  </a:p>
                </c:rich>
              </c:tx>
              <c:numFmt formatCode="General" sourceLinked="1"/>
              <c:dLblPos val="l"/>
              <c:showLegendKey val="0"/>
              <c:showVal val="0"/>
              <c:showBubbleSize val="0"/>
              <c:showCatName val="1"/>
              <c:showSerName val="0"/>
              <c:showPercent val="0"/>
            </c:dLbl>
            <c:dLbl>
              <c:idx val="208"/>
              <c:tx>
                <c:rich>
                  <a:bodyPr vert="horz" rot="0" anchor="ctr"/>
                  <a:lstStyle/>
                  <a:p>
                    <a:pPr algn="ctr">
                      <a:defRPr/>
                    </a:pPr>
                    <a:r>
                      <a:rPr lang="en-US" cap="none" sz="700" b="0" i="0" u="none" baseline="0">
                        <a:solidFill>
                          <a:srgbClr val="000000"/>
                        </a:solidFill>
                        <a:latin typeface="Arial"/>
                        <a:ea typeface="Arial"/>
                        <a:cs typeface="Arial"/>
                      </a:rPr>
                      <a:t>+*InnoV 12 OWL G/T</a:t>
                    </a:r>
                  </a:p>
                </c:rich>
              </c:tx>
              <c:numFmt formatCode="General" sourceLinked="1"/>
              <c:showLegendKey val="0"/>
              <c:showVal val="0"/>
              <c:showBubbleSize val="0"/>
              <c:showCatName val="1"/>
              <c:showSerName val="0"/>
              <c:showPercent val="0"/>
            </c:dLbl>
            <c:dLbl>
              <c:idx val="209"/>
              <c:tx>
                <c:rich>
                  <a:bodyPr vert="horz" rot="0" anchor="ctr"/>
                  <a:lstStyle/>
                  <a:p>
                    <a:pPr algn="ctr">
                      <a:defRPr/>
                    </a:pPr>
                    <a:r>
                      <a:rPr lang="en-US" cap="none" sz="700" b="0" i="0" u="none" baseline="0">
                        <a:solidFill>
                          <a:srgbClr val="000000"/>
                        </a:solidFill>
                        <a:latin typeface="Arial"/>
                        <a:ea typeface="Arial"/>
                        <a:cs typeface="Arial"/>
                      </a:rPr>
                      <a:t>+InnoV 12 OWL G/T</a:t>
                    </a:r>
                  </a:p>
                </c:rich>
              </c:tx>
              <c:numFmt formatCode="General" sourceLinked="1"/>
              <c:dLblPos val="l"/>
              <c:showLegendKey val="0"/>
              <c:showVal val="0"/>
              <c:showBubbleSize val="0"/>
              <c:showCatName val="1"/>
              <c:showSerName val="0"/>
              <c:showPercent val="0"/>
            </c:dLbl>
            <c:dLbl>
              <c:idx val="210"/>
              <c:tx>
                <c:rich>
                  <a:bodyPr vert="horz" rot="0" anchor="ctr"/>
                  <a:lstStyle/>
                  <a:p>
                    <a:pPr algn="ctr">
                      <a:defRPr/>
                    </a:pPr>
                    <a:r>
                      <a:rPr lang="en-US" cap="none" sz="700" b="0" i="0" u="none" baseline="0">
                        <a:solidFill>
                          <a:srgbClr val="000000"/>
                        </a:solidFill>
                        <a:latin typeface="Arial"/>
                        <a:ea typeface="Arial"/>
                        <a:cs typeface="Arial"/>
                      </a:rPr>
                      <a:t>*InnoV/G0KSC 12 LFA3 2020</a:t>
                    </a:r>
                  </a:p>
                </c:rich>
              </c:tx>
              <c:numFmt formatCode="General" sourceLinked="1"/>
              <c:showLegendKey val="0"/>
              <c:showVal val="0"/>
              <c:showBubbleSize val="0"/>
              <c:showCatName val="1"/>
              <c:showSerName val="0"/>
              <c:showPercent val="0"/>
            </c:dLbl>
            <c:dLbl>
              <c:idx val="211"/>
              <c:tx>
                <c:rich>
                  <a:bodyPr vert="horz" rot="0" anchor="ctr"/>
                  <a:lstStyle/>
                  <a:p>
                    <a:pPr algn="ctr">
                      <a:defRPr/>
                    </a:pPr>
                    <a:r>
                      <a:rPr lang="en-US" cap="none" sz="700" b="0" i="0" u="none" baseline="0">
                        <a:solidFill>
                          <a:srgbClr val="000000"/>
                        </a:solidFill>
                        <a:latin typeface="Arial"/>
                        <a:ea typeface="Arial"/>
                        <a:cs typeface="Arial"/>
                      </a:rPr>
                      <a:t>DK7ZB 11</a:t>
                    </a:r>
                  </a:p>
                </c:rich>
              </c:tx>
              <c:numFmt formatCode="General" sourceLinked="1"/>
              <c:dLblPos val="l"/>
              <c:showLegendKey val="0"/>
              <c:showVal val="0"/>
              <c:showBubbleSize val="0"/>
              <c:showCatName val="1"/>
              <c:showSerName val="0"/>
              <c:showPercent val="0"/>
            </c:dLbl>
            <c:dLbl>
              <c:idx val="212"/>
              <c:tx>
                <c:rich>
                  <a:bodyPr vert="horz" rot="0" anchor="ctr"/>
                  <a:lstStyle/>
                  <a:p>
                    <a:pPr algn="ctr">
                      <a:defRPr/>
                    </a:pPr>
                    <a:r>
                      <a:rPr lang="en-US" cap="none" sz="700" b="0" i="0" u="none" baseline="0">
                        <a:solidFill>
                          <a:srgbClr val="000000"/>
                        </a:solidFill>
                        <a:latin typeface="Arial"/>
                        <a:ea typeface="Arial"/>
                        <a:cs typeface="Arial"/>
                      </a:rPr>
                      <a:t>+UA9TC 12RS</a:t>
                    </a:r>
                  </a:p>
                </c:rich>
              </c:tx>
              <c:numFmt formatCode="General" sourceLinked="1"/>
              <c:showLegendKey val="0"/>
              <c:showVal val="0"/>
              <c:showBubbleSize val="0"/>
              <c:showCatName val="1"/>
              <c:showSerName val="0"/>
              <c:showPercent val="0"/>
            </c:dLbl>
            <c:dLbl>
              <c:idx val="213"/>
              <c:tx>
                <c:rich>
                  <a:bodyPr vert="horz" rot="0" anchor="ctr"/>
                  <a:lstStyle/>
                  <a:p>
                    <a:pPr algn="ctr">
                      <a:defRPr/>
                    </a:pPr>
                    <a:r>
                      <a:rPr lang="en-US" cap="none" sz="700" b="0" i="0" u="none" baseline="0">
                        <a:solidFill>
                          <a:srgbClr val="000000"/>
                        </a:solidFill>
                        <a:latin typeface="Arial"/>
                        <a:ea typeface="Arial"/>
                        <a:cs typeface="Arial"/>
                      </a:rPr>
                      <a:t>Cushcraft LFA-2M12EL</a:t>
                    </a:r>
                  </a:p>
                </c:rich>
              </c:tx>
              <c:numFmt formatCode="General" sourceLinked="1"/>
              <c:dLblPos val="l"/>
              <c:showLegendKey val="0"/>
              <c:showVal val="0"/>
              <c:showBubbleSize val="0"/>
              <c:showCatName val="1"/>
              <c:showSerName val="0"/>
              <c:showPercent val="0"/>
            </c:dLbl>
            <c:dLbl>
              <c:idx val="214"/>
              <c:tx>
                <c:rich>
                  <a:bodyPr vert="horz" rot="0" anchor="ctr"/>
                  <a:lstStyle/>
                  <a:p>
                    <a:pPr algn="ctr">
                      <a:defRPr/>
                    </a:pPr>
                    <a:r>
                      <a:rPr lang="en-US" cap="none" sz="700" b="0" i="0" u="none" baseline="0">
                        <a:solidFill>
                          <a:srgbClr val="000000"/>
                        </a:solidFill>
                        <a:latin typeface="Arial"/>
                        <a:ea typeface="Arial"/>
                        <a:cs typeface="Arial"/>
                      </a:rPr>
                      <a:t>+G0KSC 12 LFA</a:t>
                    </a:r>
                  </a:p>
                </c:rich>
              </c:tx>
              <c:numFmt formatCode="General" sourceLinked="1"/>
              <c:showLegendKey val="0"/>
              <c:showVal val="0"/>
              <c:showBubbleSize val="0"/>
              <c:showCatName val="1"/>
              <c:showSerName val="0"/>
              <c:showPercent val="0"/>
            </c:dLbl>
            <c:dLbl>
              <c:idx val="215"/>
              <c:tx>
                <c:rich>
                  <a:bodyPr vert="horz" rot="0" anchor="ctr"/>
                  <a:lstStyle/>
                  <a:p>
                    <a:pPr algn="ctr">
                      <a:defRPr/>
                    </a:pPr>
                    <a:r>
                      <a:rPr lang="en-US" cap="none" sz="700" b="0" i="0" u="none" baseline="0">
                        <a:solidFill>
                          <a:srgbClr val="000000"/>
                        </a:solidFill>
                        <a:latin typeface="Arial"/>
                        <a:ea typeface="Arial"/>
                        <a:cs typeface="Arial"/>
                      </a:rPr>
                      <a:t>*+G0KSC 12 LFA</a:t>
                    </a:r>
                  </a:p>
                </c:rich>
              </c:tx>
              <c:numFmt formatCode="General" sourceLinked="1"/>
              <c:dLblPos val="l"/>
              <c:showLegendKey val="0"/>
              <c:showVal val="0"/>
              <c:showBubbleSize val="0"/>
              <c:showCatName val="1"/>
              <c:showSerName val="0"/>
              <c:showPercent val="0"/>
            </c:dLbl>
            <c:dLbl>
              <c:idx val="216"/>
              <c:tx>
                <c:rich>
                  <a:bodyPr vert="horz" rot="0" anchor="ctr"/>
                  <a:lstStyle/>
                  <a:p>
                    <a:pPr algn="ctr">
                      <a:defRPr/>
                    </a:pPr>
                    <a:r>
                      <a:rPr lang="en-US" cap="none" sz="700" b="0" i="0" u="none" baseline="0">
                        <a:solidFill>
                          <a:srgbClr val="000000"/>
                        </a:solidFill>
                        <a:latin typeface="Arial"/>
                        <a:ea typeface="Arial"/>
                        <a:cs typeface="Arial"/>
                      </a:rPr>
                      <a:t>MBI 3.4</a:t>
                    </a:r>
                  </a:p>
                </c:rich>
              </c:tx>
              <c:numFmt formatCode="General" sourceLinked="1"/>
              <c:showLegendKey val="0"/>
              <c:showVal val="0"/>
              <c:showBubbleSize val="0"/>
              <c:showCatName val="1"/>
              <c:showSerName val="0"/>
              <c:showPercent val="0"/>
            </c:dLbl>
            <c:dLbl>
              <c:idx val="217"/>
              <c:tx>
                <c:rich>
                  <a:bodyPr vert="horz" rot="0" anchor="ctr"/>
                  <a:lstStyle/>
                  <a:p>
                    <a:pPr algn="ctr">
                      <a:defRPr/>
                    </a:pPr>
                    <a:r>
                      <a:rPr lang="en-US" cap="none" sz="700" b="0" i="0" u="none" baseline="0">
                        <a:solidFill>
                          <a:srgbClr val="000000"/>
                        </a:solidFill>
                        <a:latin typeface="Arial"/>
                        <a:ea typeface="Arial"/>
                        <a:cs typeface="Arial"/>
                      </a:rPr>
                      <a:t>+G0KSC 12LFA 2R</a:t>
                    </a:r>
                  </a:p>
                </c:rich>
              </c:tx>
              <c:numFmt formatCode="General" sourceLinked="1"/>
              <c:dLblPos val="l"/>
              <c:showLegendKey val="0"/>
              <c:showVal val="0"/>
              <c:showBubbleSize val="0"/>
              <c:showCatName val="1"/>
              <c:showSerName val="0"/>
              <c:showPercent val="0"/>
            </c:dLbl>
            <c:dLbl>
              <c:idx val="218"/>
              <c:tx>
                <c:rich>
                  <a:bodyPr vert="horz" rot="0" anchor="ctr"/>
                  <a:lstStyle/>
                  <a:p>
                    <a:pPr algn="ctr">
                      <a:defRPr/>
                    </a:pPr>
                    <a:r>
                      <a:rPr lang="en-US" cap="none" sz="700" b="0" i="0" u="none" baseline="0">
                        <a:solidFill>
                          <a:srgbClr val="000000"/>
                        </a:solidFill>
                        <a:latin typeface="Arial"/>
                        <a:ea typeface="Arial"/>
                        <a:cs typeface="Arial"/>
                      </a:rPr>
                      <a:t>+*G0KSC 12LFA 2R</a:t>
                    </a:r>
                  </a:p>
                </c:rich>
              </c:tx>
              <c:numFmt formatCode="General" sourceLinked="1"/>
              <c:showLegendKey val="0"/>
              <c:showVal val="0"/>
              <c:showBubbleSize val="0"/>
              <c:showCatName val="1"/>
              <c:showSerName val="0"/>
              <c:showPercent val="0"/>
            </c:dLbl>
            <c:dLbl>
              <c:idx val="219"/>
              <c:tx>
                <c:rich>
                  <a:bodyPr vert="horz" rot="0" anchor="ctr"/>
                  <a:lstStyle/>
                  <a:p>
                    <a:pPr algn="ctr">
                      <a:defRPr/>
                    </a:pPr>
                    <a:r>
                      <a:rPr lang="en-US" cap="none" sz="700" b="0" i="0" u="none" baseline="0">
                        <a:solidFill>
                          <a:srgbClr val="000000"/>
                        </a:solidFill>
                        <a:latin typeface="Arial"/>
                        <a:ea typeface="Arial"/>
                        <a:cs typeface="Arial"/>
                      </a:rPr>
                      <a:t>InnoV 12 LFA</a:t>
                    </a:r>
                  </a:p>
                </c:rich>
              </c:tx>
              <c:numFmt formatCode="General" sourceLinked="1"/>
              <c:dLblPos val="l"/>
              <c:showLegendKey val="0"/>
              <c:showVal val="0"/>
              <c:showBubbleSize val="0"/>
              <c:showCatName val="1"/>
              <c:showSerName val="0"/>
              <c:showPercent val="0"/>
            </c:dLbl>
            <c:dLbl>
              <c:idx val="220"/>
              <c:tx>
                <c:rich>
                  <a:bodyPr vert="horz" rot="0" anchor="ctr"/>
                  <a:lstStyle/>
                  <a:p>
                    <a:pPr algn="ctr">
                      <a:defRPr/>
                    </a:pPr>
                    <a:r>
                      <a:rPr lang="en-US" cap="none" sz="700" b="0" i="0" u="none" baseline="0">
                        <a:solidFill>
                          <a:srgbClr val="000000"/>
                        </a:solidFill>
                        <a:latin typeface="Arial"/>
                        <a:ea typeface="Arial"/>
                        <a:cs typeface="Arial"/>
                      </a:rPr>
                      <a:t>Gulf Alpha 14</a:t>
                    </a:r>
                  </a:p>
                </c:rich>
              </c:tx>
              <c:numFmt formatCode="General" sourceLinked="1"/>
              <c:showLegendKey val="0"/>
              <c:showVal val="0"/>
              <c:showBubbleSize val="0"/>
              <c:showCatName val="1"/>
              <c:showSerName val="0"/>
              <c:showPercent val="0"/>
            </c:dLbl>
            <c:dLbl>
              <c:idx val="221"/>
              <c:tx>
                <c:rich>
                  <a:bodyPr vert="horz" rot="0" anchor="ctr"/>
                  <a:lstStyle/>
                  <a:p>
                    <a:pPr algn="ctr">
                      <a:defRPr/>
                    </a:pPr>
                    <a:r>
                      <a:rPr lang="en-US" cap="none" sz="700" b="0" i="0" u="none" baseline="0">
                        <a:solidFill>
                          <a:srgbClr val="000000"/>
                        </a:solidFill>
                        <a:latin typeface="Arial"/>
                        <a:ea typeface="Arial"/>
                        <a:cs typeface="Arial"/>
                      </a:rPr>
                      <a:t>Gulf Alpha 14 XPOL H</a:t>
                    </a:r>
                  </a:p>
                </c:rich>
              </c:tx>
              <c:numFmt formatCode="General" sourceLinked="1"/>
              <c:dLblPos val="l"/>
              <c:showLegendKey val="0"/>
              <c:showVal val="0"/>
              <c:showBubbleSize val="0"/>
              <c:showCatName val="1"/>
              <c:showSerName val="0"/>
              <c:showPercent val="0"/>
            </c:dLbl>
            <c:dLbl>
              <c:idx val="222"/>
              <c:tx>
                <c:rich>
                  <a:bodyPr vert="horz" rot="0" anchor="ctr"/>
                  <a:lstStyle/>
                  <a:p>
                    <a:pPr algn="ctr">
                      <a:defRPr/>
                    </a:pPr>
                    <a:r>
                      <a:rPr lang="en-US" cap="none" sz="700" b="0" i="0" u="none" baseline="0">
                        <a:solidFill>
                          <a:srgbClr val="000000"/>
                        </a:solidFill>
                        <a:latin typeface="Arial"/>
                        <a:ea typeface="Arial"/>
                        <a:cs typeface="Arial"/>
                      </a:rPr>
                      <a:t>Gulf Alpha 14 XPOL V</a:t>
                    </a:r>
                  </a:p>
                </c:rich>
              </c:tx>
              <c:numFmt formatCode="General" sourceLinked="1"/>
              <c:showLegendKey val="0"/>
              <c:showVal val="0"/>
              <c:showBubbleSize val="0"/>
              <c:showCatName val="1"/>
              <c:showSerName val="0"/>
              <c:showPercent val="0"/>
            </c:dLbl>
            <c:dLbl>
              <c:idx val="223"/>
              <c:tx>
                <c:rich>
                  <a:bodyPr vert="horz" rot="0" anchor="ctr"/>
                  <a:lstStyle/>
                  <a:p>
                    <a:pPr algn="ctr">
                      <a:defRPr/>
                    </a:pPr>
                    <a:r>
                      <a:rPr lang="en-US" cap="none" sz="700" b="0" i="0" u="none" baseline="0">
                        <a:solidFill>
                          <a:srgbClr val="000000"/>
                        </a:solidFill>
                        <a:latin typeface="Arial"/>
                        <a:ea typeface="Arial"/>
                        <a:cs typeface="Arial"/>
                      </a:rPr>
                      <a:t>YU7EF 12</a:t>
                    </a:r>
                  </a:p>
                </c:rich>
              </c:tx>
              <c:numFmt formatCode="General" sourceLinked="1"/>
              <c:dLblPos val="l"/>
              <c:showLegendKey val="0"/>
              <c:showVal val="0"/>
              <c:showBubbleSize val="0"/>
              <c:showCatName val="1"/>
              <c:showSerName val="0"/>
              <c:showPercent val="0"/>
            </c:dLbl>
            <c:dLbl>
              <c:idx val="224"/>
              <c:tx>
                <c:rich>
                  <a:bodyPr vert="horz" rot="0" anchor="ctr"/>
                  <a:lstStyle/>
                  <a:p>
                    <a:pPr algn="ctr">
                      <a:defRPr/>
                    </a:pPr>
                    <a:r>
                      <a:rPr lang="en-US" cap="none" sz="700" b="0" i="0" u="none" baseline="0">
                        <a:solidFill>
                          <a:srgbClr val="000000"/>
                        </a:solidFill>
                        <a:latin typeface="Arial"/>
                        <a:ea typeface="Arial"/>
                        <a:cs typeface="Arial"/>
                      </a:rPr>
                      <a:t>M2 2MXP22A XPOL H</a:t>
                    </a:r>
                  </a:p>
                </c:rich>
              </c:tx>
              <c:numFmt formatCode="General" sourceLinked="1"/>
              <c:showLegendKey val="0"/>
              <c:showVal val="0"/>
              <c:showBubbleSize val="0"/>
              <c:showCatName val="1"/>
              <c:showSerName val="0"/>
              <c:showPercent val="0"/>
            </c:dLbl>
            <c:dLbl>
              <c:idx val="225"/>
              <c:tx>
                <c:rich>
                  <a:bodyPr vert="horz" rot="0" anchor="ctr"/>
                  <a:lstStyle/>
                  <a:p>
                    <a:pPr algn="ctr">
                      <a:defRPr/>
                    </a:pPr>
                    <a:r>
                      <a:rPr lang="en-US" cap="none" sz="700" b="0" i="0" u="none" baseline="0">
                        <a:solidFill>
                          <a:srgbClr val="000000"/>
                        </a:solidFill>
                        <a:latin typeface="Arial"/>
                        <a:ea typeface="Arial"/>
                        <a:cs typeface="Arial"/>
                      </a:rPr>
                      <a:t>M2 2MXP22A XPOL V</a:t>
                    </a:r>
                  </a:p>
                </c:rich>
              </c:tx>
              <c:numFmt formatCode="General" sourceLinked="1"/>
              <c:dLblPos val="l"/>
              <c:showLegendKey val="0"/>
              <c:showVal val="0"/>
              <c:showBubbleSize val="0"/>
              <c:showCatName val="1"/>
              <c:showSerName val="0"/>
              <c:showPercent val="0"/>
            </c:dLbl>
            <c:dLbl>
              <c:idx val="226"/>
              <c:tx>
                <c:rich>
                  <a:bodyPr vert="horz" rot="0" anchor="ctr"/>
                  <a:lstStyle/>
                  <a:p>
                    <a:pPr algn="ctr">
                      <a:defRPr/>
                    </a:pPr>
                    <a:r>
                      <a:rPr lang="en-US" cap="none" sz="700" b="0" i="0" u="none" baseline="0">
                        <a:solidFill>
                          <a:srgbClr val="000000"/>
                        </a:solidFill>
                        <a:latin typeface="Arial"/>
                        <a:ea typeface="Arial"/>
                        <a:cs typeface="Arial"/>
                      </a:rPr>
                      <a:t>InnoV 12 OWL</a:t>
                    </a:r>
                  </a:p>
                </c:rich>
              </c:tx>
              <c:numFmt formatCode="General" sourceLinked="1"/>
              <c:showLegendKey val="0"/>
              <c:showVal val="0"/>
              <c:showBubbleSize val="0"/>
              <c:showCatName val="1"/>
              <c:showSerName val="0"/>
              <c:showPercent val="0"/>
            </c:dLbl>
            <c:dLbl>
              <c:idx val="227"/>
              <c:tx>
                <c:rich>
                  <a:bodyPr vert="horz" rot="0" anchor="ctr"/>
                  <a:lstStyle/>
                  <a:p>
                    <a:pPr algn="ctr">
                      <a:defRPr/>
                    </a:pPr>
                    <a:r>
                      <a:rPr lang="en-US" cap="none" sz="700" b="0" i="0" u="none" baseline="0">
                        <a:solidFill>
                          <a:srgbClr val="000000"/>
                        </a:solidFill>
                        <a:latin typeface="Arial"/>
                        <a:ea typeface="Arial"/>
                        <a:cs typeface="Arial"/>
                      </a:rPr>
                      <a:t>17LQD EKM#1</a:t>
                    </a:r>
                  </a:p>
                </c:rich>
              </c:tx>
              <c:numFmt formatCode="General" sourceLinked="1"/>
              <c:dLblPos val="l"/>
              <c:showLegendKey val="0"/>
              <c:showVal val="0"/>
              <c:showBubbleSize val="0"/>
              <c:showCatName val="1"/>
              <c:showSerName val="0"/>
              <c:showPercent val="0"/>
            </c:dLbl>
            <c:dLbl>
              <c:idx val="228"/>
              <c:tx>
                <c:rich>
                  <a:bodyPr vert="horz" rot="0" anchor="ctr"/>
                  <a:lstStyle/>
                  <a:p>
                    <a:pPr algn="ctr">
                      <a:defRPr/>
                    </a:pPr>
                    <a:r>
                      <a:rPr lang="en-US" cap="none" sz="700" b="0" i="0" u="none" baseline="0">
                        <a:solidFill>
                          <a:srgbClr val="000000"/>
                        </a:solidFill>
                        <a:latin typeface="Arial"/>
                        <a:ea typeface="Arial"/>
                        <a:cs typeface="Arial"/>
                      </a:rPr>
                      <a:t>17LQD EKM#2</a:t>
                    </a:r>
                  </a:p>
                </c:rich>
              </c:tx>
              <c:numFmt formatCode="General" sourceLinked="1"/>
              <c:showLegendKey val="0"/>
              <c:showVal val="0"/>
              <c:showBubbleSize val="0"/>
              <c:showCatName val="1"/>
              <c:showSerName val="0"/>
              <c:showPercent val="0"/>
            </c:dLbl>
            <c:dLbl>
              <c:idx val="229"/>
              <c:tx>
                <c:rich>
                  <a:bodyPr vert="horz" rot="0" anchor="ctr"/>
                  <a:lstStyle/>
                  <a:p>
                    <a:pPr algn="ctr">
                      <a:defRPr/>
                    </a:pPr>
                    <a:r>
                      <a:rPr lang="en-US" cap="none" sz="700" b="0" i="0" u="none" baseline="0">
                        <a:solidFill>
                          <a:srgbClr val="000000"/>
                        </a:solidFill>
                        <a:latin typeface="Arial"/>
                        <a:ea typeface="Arial"/>
                        <a:cs typeface="Arial"/>
                      </a:rPr>
                      <a:t>+DL6WU 14</a:t>
                    </a:r>
                  </a:p>
                </c:rich>
              </c:tx>
              <c:numFmt formatCode="General" sourceLinked="1"/>
              <c:dLblPos val="l"/>
              <c:showLegendKey val="0"/>
              <c:showVal val="0"/>
              <c:showBubbleSize val="0"/>
              <c:showCatName val="1"/>
              <c:showSerName val="0"/>
              <c:showPercent val="0"/>
            </c:dLbl>
            <c:dLbl>
              <c:idx val="230"/>
              <c:tx>
                <c:rich>
                  <a:bodyPr vert="horz" rot="0" anchor="ctr"/>
                  <a:lstStyle/>
                  <a:p>
                    <a:pPr algn="ctr">
                      <a:defRPr/>
                    </a:pPr>
                    <a:r>
                      <a:rPr lang="en-US" cap="none" sz="700" b="0" i="0" u="none" baseline="0">
                        <a:solidFill>
                          <a:srgbClr val="000000"/>
                        </a:solidFill>
                        <a:latin typeface="Arial"/>
                        <a:ea typeface="Arial"/>
                        <a:cs typeface="Arial"/>
                      </a:rPr>
                      <a:t>DJ9BV 3.6</a:t>
                    </a:r>
                  </a:p>
                </c:rich>
              </c:tx>
              <c:numFmt formatCode="General" sourceLinked="1"/>
              <c:showLegendKey val="0"/>
              <c:showVal val="0"/>
              <c:showBubbleSize val="0"/>
              <c:showCatName val="1"/>
              <c:showSerName val="0"/>
              <c:showPercent val="0"/>
            </c:dLbl>
            <c:dLbl>
              <c:idx val="231"/>
              <c:tx>
                <c:rich>
                  <a:bodyPr vert="horz" rot="0" anchor="ctr"/>
                  <a:lstStyle/>
                  <a:p>
                    <a:pPr algn="ctr">
                      <a:defRPr/>
                    </a:pPr>
                    <a:r>
                      <a:rPr lang="en-US" cap="none" sz="700" b="0" i="0" u="none" baseline="0">
                        <a:solidFill>
                          <a:srgbClr val="000000"/>
                        </a:solidFill>
                        <a:latin typeface="Arial"/>
                        <a:ea typeface="Arial"/>
                        <a:cs typeface="Arial"/>
                      </a:rPr>
                      <a:t>K1FO 15</a:t>
                    </a:r>
                  </a:p>
                </c:rich>
              </c:tx>
              <c:numFmt formatCode="General" sourceLinked="1"/>
              <c:dLblPos val="l"/>
              <c:showLegendKey val="0"/>
              <c:showVal val="0"/>
              <c:showBubbleSize val="0"/>
              <c:showCatName val="1"/>
              <c:showSerName val="0"/>
              <c:showPercent val="0"/>
            </c:dLbl>
            <c:dLbl>
              <c:idx val="232"/>
              <c:tx>
                <c:rich>
                  <a:bodyPr vert="horz" rot="0" anchor="ctr"/>
                  <a:lstStyle/>
                  <a:p>
                    <a:pPr algn="ctr">
                      <a:defRPr/>
                    </a:pPr>
                    <a:r>
                      <a:rPr lang="en-US" cap="none" sz="700" b="0" i="0" u="none" baseline="0">
                        <a:solidFill>
                          <a:srgbClr val="000000"/>
                        </a:solidFill>
                        <a:latin typeface="Arial"/>
                        <a:ea typeface="Arial"/>
                        <a:cs typeface="Arial"/>
                      </a:rPr>
                      <a:t>Directive DSEFO144-15</a:t>
                    </a:r>
                  </a:p>
                </c:rich>
              </c:tx>
              <c:numFmt formatCode="General" sourceLinked="1"/>
              <c:showLegendKey val="0"/>
              <c:showVal val="0"/>
              <c:showBubbleSize val="0"/>
              <c:showCatName val="1"/>
              <c:showSerName val="0"/>
              <c:showPercent val="0"/>
            </c:dLbl>
            <c:dLbl>
              <c:idx val="233"/>
              <c:tx>
                <c:rich>
                  <a:bodyPr vert="horz" rot="0" anchor="ctr"/>
                  <a:lstStyle/>
                  <a:p>
                    <a:pPr algn="ctr">
                      <a:defRPr/>
                    </a:pPr>
                    <a:r>
                      <a:rPr lang="en-US" cap="none" sz="700" b="0" i="0" u="none" baseline="0">
                        <a:solidFill>
                          <a:srgbClr val="000000"/>
                        </a:solidFill>
                        <a:latin typeface="Arial"/>
                        <a:ea typeface="Arial"/>
                        <a:cs typeface="Arial"/>
                      </a:rPr>
                      <a:t>+EAntenna 144LFA13</a:t>
                    </a:r>
                  </a:p>
                </c:rich>
              </c:tx>
              <c:numFmt formatCode="General" sourceLinked="1"/>
              <c:dLblPos val="l"/>
              <c:showLegendKey val="0"/>
              <c:showVal val="0"/>
              <c:showBubbleSize val="0"/>
              <c:showCatName val="1"/>
              <c:showSerName val="0"/>
              <c:showPercent val="0"/>
            </c:dLbl>
            <c:dLbl>
              <c:idx val="234"/>
              <c:tx>
                <c:rich>
                  <a:bodyPr vert="horz" rot="0" anchor="ctr"/>
                  <a:lstStyle/>
                  <a:p>
                    <a:pPr algn="ctr">
                      <a:defRPr/>
                    </a:pPr>
                    <a:r>
                      <a:rPr lang="en-US" cap="none" sz="700" b="0" i="0" u="none" baseline="0">
                        <a:solidFill>
                          <a:srgbClr val="000000"/>
                        </a:solidFill>
                        <a:latin typeface="Arial"/>
                        <a:ea typeface="Arial"/>
                        <a:cs typeface="Arial"/>
                      </a:rPr>
                      <a:t>+InnoV 13 OWL G/T v2</a:t>
                    </a:r>
                  </a:p>
                </c:rich>
              </c:tx>
              <c:numFmt formatCode="General" sourceLinked="1"/>
              <c:showLegendKey val="0"/>
              <c:showVal val="0"/>
              <c:showBubbleSize val="0"/>
              <c:showCatName val="1"/>
              <c:showSerName val="0"/>
              <c:showPercent val="0"/>
            </c:dLbl>
            <c:dLbl>
              <c:idx val="235"/>
              <c:tx>
                <c:rich>
                  <a:bodyPr vert="horz" rot="0" anchor="ctr"/>
                  <a:lstStyle/>
                  <a:p>
                    <a:pPr algn="ctr">
                      <a:defRPr/>
                    </a:pPr>
                    <a:r>
                      <a:rPr lang="en-US" cap="none" sz="700" b="0" i="0" u="none" baseline="0">
                        <a:solidFill>
                          <a:srgbClr val="000000"/>
                        </a:solidFill>
                        <a:latin typeface="Arial"/>
                        <a:ea typeface="Arial"/>
                        <a:cs typeface="Arial"/>
                      </a:rPr>
                      <a:t>+*InnoV 13 OWL G/T v2</a:t>
                    </a:r>
                  </a:p>
                </c:rich>
              </c:tx>
              <c:numFmt formatCode="General" sourceLinked="1"/>
              <c:dLblPos val="l"/>
              <c:showLegendKey val="0"/>
              <c:showVal val="0"/>
              <c:showBubbleSize val="0"/>
              <c:showCatName val="1"/>
              <c:showSerName val="0"/>
              <c:showPercent val="0"/>
            </c:dLbl>
            <c:dLbl>
              <c:idx val="236"/>
              <c:tx>
                <c:rich>
                  <a:bodyPr vert="horz" rot="0" anchor="ctr"/>
                  <a:lstStyle/>
                  <a:p>
                    <a:pPr algn="ctr">
                      <a:defRPr/>
                    </a:pPr>
                    <a:r>
                      <a:rPr lang="en-US" cap="none" sz="700" b="0" i="0" u="none" baseline="0">
                        <a:solidFill>
                          <a:srgbClr val="000000"/>
                        </a:solidFill>
                        <a:latin typeface="Arial"/>
                        <a:ea typeface="Arial"/>
                        <a:cs typeface="Arial"/>
                      </a:rPr>
                      <a:t>+InnoV 12 OWL G/T-2</a:t>
                    </a:r>
                  </a:p>
                </c:rich>
              </c:tx>
              <c:numFmt formatCode="General" sourceLinked="1"/>
              <c:showLegendKey val="0"/>
              <c:showVal val="0"/>
              <c:showBubbleSize val="0"/>
              <c:showCatName val="1"/>
              <c:showSerName val="0"/>
              <c:showPercent val="0"/>
            </c:dLbl>
            <c:dLbl>
              <c:idx val="237"/>
              <c:tx>
                <c:rich>
                  <a:bodyPr vert="horz" rot="0" anchor="ctr"/>
                  <a:lstStyle/>
                  <a:p>
                    <a:pPr algn="ctr">
                      <a:defRPr/>
                    </a:pPr>
                    <a:r>
                      <a:rPr lang="en-US" cap="none" sz="700" b="0" i="0" u="none" baseline="0">
                        <a:solidFill>
                          <a:srgbClr val="000000"/>
                        </a:solidFill>
                        <a:latin typeface="Arial"/>
                        <a:ea typeface="Arial"/>
                        <a:cs typeface="Arial"/>
                      </a:rPr>
                      <a:t>+*InnoV 12 OWL G/T-2</a:t>
                    </a:r>
                  </a:p>
                </c:rich>
              </c:tx>
              <c:numFmt formatCode="General" sourceLinked="1"/>
              <c:dLblPos val="l"/>
              <c:showLegendKey val="0"/>
              <c:showVal val="0"/>
              <c:showBubbleSize val="0"/>
              <c:showCatName val="1"/>
              <c:showSerName val="0"/>
              <c:showPercent val="0"/>
            </c:dLbl>
            <c:dLbl>
              <c:idx val="238"/>
              <c:tx>
                <c:rich>
                  <a:bodyPr vert="horz" rot="0" anchor="ctr"/>
                  <a:lstStyle/>
                  <a:p>
                    <a:pPr algn="ctr">
                      <a:defRPr/>
                    </a:pPr>
                    <a:r>
                      <a:rPr lang="en-US" cap="none" sz="700" b="0" i="0" u="none" baseline="0">
                        <a:solidFill>
                          <a:srgbClr val="000000"/>
                        </a:solidFill>
                        <a:latin typeface="Arial"/>
                        <a:ea typeface="Arial"/>
                        <a:cs typeface="Arial"/>
                      </a:rPr>
                      <a:t>+Dual PA144-13-8</a:t>
                    </a:r>
                  </a:p>
                </c:rich>
              </c:tx>
              <c:numFmt formatCode="General" sourceLinked="1"/>
              <c:showLegendKey val="0"/>
              <c:showVal val="0"/>
              <c:showBubbleSize val="0"/>
              <c:showCatName val="1"/>
              <c:showSerName val="0"/>
              <c:showPercent val="0"/>
            </c:dLbl>
            <c:dLbl>
              <c:idx val="239"/>
              <c:tx>
                <c:rich>
                  <a:bodyPr vert="horz" rot="0" anchor="ctr"/>
                  <a:lstStyle/>
                  <a:p>
                    <a:pPr algn="ctr">
                      <a:defRPr/>
                    </a:pPr>
                    <a:r>
                      <a:rPr lang="en-US" cap="none" sz="700" b="0" i="0" u="none" baseline="0">
                        <a:solidFill>
                          <a:srgbClr val="000000"/>
                        </a:solidFill>
                        <a:latin typeface="Arial"/>
                        <a:ea typeface="Arial"/>
                        <a:cs typeface="Arial"/>
                      </a:rPr>
                      <a:t>+*Dual PA144-13-8</a:t>
                    </a:r>
                  </a:p>
                </c:rich>
              </c:tx>
              <c:numFmt formatCode="General" sourceLinked="1"/>
              <c:dLblPos val="l"/>
              <c:showLegendKey val="0"/>
              <c:showVal val="0"/>
              <c:showBubbleSize val="0"/>
              <c:showCatName val="1"/>
              <c:showSerName val="0"/>
              <c:showPercent val="0"/>
            </c:dLbl>
            <c:dLbl>
              <c:idx val="240"/>
              <c:tx>
                <c:rich>
                  <a:bodyPr vert="horz" rot="0" anchor="ctr"/>
                  <a:lstStyle/>
                  <a:p>
                    <a:pPr algn="ctr">
                      <a:defRPr/>
                    </a:pPr>
                    <a:r>
                      <a:rPr lang="en-US" cap="none" sz="700" b="0" i="0" u="none" baseline="0">
                        <a:solidFill>
                          <a:srgbClr val="000000"/>
                        </a:solidFill>
                        <a:latin typeface="Arial"/>
                        <a:ea typeface="Arial"/>
                        <a:cs typeface="Arial"/>
                      </a:rPr>
                      <a:t>DK7ZB 12</a:t>
                    </a:r>
                  </a:p>
                </c:rich>
              </c:tx>
              <c:numFmt formatCode="General" sourceLinked="1"/>
              <c:showLegendKey val="0"/>
              <c:showVal val="0"/>
              <c:showBubbleSize val="0"/>
              <c:showCatName val="1"/>
              <c:showSerName val="0"/>
              <c:showPercent val="0"/>
            </c:dLbl>
            <c:dLbl>
              <c:idx val="241"/>
              <c:tx>
                <c:rich>
                  <a:bodyPr vert="horz" rot="0" anchor="ctr"/>
                  <a:lstStyle/>
                  <a:p>
                    <a:pPr algn="ctr">
                      <a:defRPr/>
                    </a:pPr>
                    <a:r>
                      <a:rPr lang="en-US" cap="none" sz="700" b="0" i="0" u="none" baseline="0">
                        <a:solidFill>
                          <a:srgbClr val="000000"/>
                        </a:solidFill>
                        <a:latin typeface="Arial"/>
                        <a:ea typeface="Arial"/>
                        <a:cs typeface="Arial"/>
                      </a:rPr>
                      <a:t>+UA9TC 13RS</a:t>
                    </a:r>
                  </a:p>
                </c:rich>
              </c:tx>
              <c:numFmt formatCode="General" sourceLinked="1"/>
              <c:dLblPos val="l"/>
              <c:showLegendKey val="0"/>
              <c:showVal val="0"/>
              <c:showBubbleSize val="0"/>
              <c:showCatName val="1"/>
              <c:showSerName val="0"/>
              <c:showPercent val="0"/>
            </c:dLbl>
            <c:dLbl>
              <c:idx val="242"/>
              <c:tx>
                <c:rich>
                  <a:bodyPr vert="horz" rot="0" anchor="ctr"/>
                  <a:lstStyle/>
                  <a:p>
                    <a:pPr algn="ctr">
                      <a:defRPr/>
                    </a:pPr>
                    <a:r>
                      <a:rPr lang="en-US" cap="none" sz="700" b="0" i="0" u="none" baseline="0">
                        <a:solidFill>
                          <a:srgbClr val="000000"/>
                        </a:solidFill>
                        <a:latin typeface="Arial"/>
                        <a:ea typeface="Arial"/>
                        <a:cs typeface="Arial"/>
                      </a:rPr>
                      <a:t>*InnoV/G0KSC 13 LFA3 2020</a:t>
                    </a:r>
                  </a:p>
                </c:rich>
              </c:tx>
              <c:numFmt formatCode="General" sourceLinked="1"/>
              <c:showLegendKey val="0"/>
              <c:showVal val="0"/>
              <c:showBubbleSize val="0"/>
              <c:showCatName val="1"/>
              <c:showSerName val="0"/>
              <c:showPercent val="0"/>
            </c:dLbl>
            <c:dLbl>
              <c:idx val="243"/>
              <c:tx>
                <c:rich>
                  <a:bodyPr vert="horz" rot="0" anchor="ctr"/>
                  <a:lstStyle/>
                  <a:p>
                    <a:pPr algn="ctr">
                      <a:defRPr/>
                    </a:pPr>
                    <a:r>
                      <a:rPr lang="en-US" cap="none" sz="700" b="0" i="0" u="none" baseline="0">
                        <a:solidFill>
                          <a:srgbClr val="000000"/>
                        </a:solidFill>
                        <a:latin typeface="Arial"/>
                        <a:ea typeface="Arial"/>
                        <a:cs typeface="Arial"/>
                      </a:rPr>
                      <a:t>+G0KSC 13 LFA</a:t>
                    </a:r>
                  </a:p>
                </c:rich>
              </c:tx>
              <c:numFmt formatCode="General" sourceLinked="1"/>
              <c:dLblPos val="l"/>
              <c:showLegendKey val="0"/>
              <c:showVal val="0"/>
              <c:showBubbleSize val="0"/>
              <c:showCatName val="1"/>
              <c:showSerName val="0"/>
              <c:showPercent val="0"/>
            </c:dLbl>
            <c:dLbl>
              <c:idx val="244"/>
              <c:tx>
                <c:rich>
                  <a:bodyPr vert="horz" rot="0" anchor="ctr"/>
                  <a:lstStyle/>
                  <a:p>
                    <a:pPr algn="ctr">
                      <a:defRPr/>
                    </a:pPr>
                    <a:r>
                      <a:rPr lang="en-US" cap="none" sz="700" b="0" i="0" u="none" baseline="0">
                        <a:solidFill>
                          <a:srgbClr val="000000"/>
                        </a:solidFill>
                        <a:latin typeface="Arial"/>
                        <a:ea typeface="Arial"/>
                        <a:cs typeface="Arial"/>
                      </a:rPr>
                      <a:t>+G0KSC 13 LFA</a:t>
                    </a:r>
                  </a:p>
                </c:rich>
              </c:tx>
              <c:numFmt formatCode="General" sourceLinked="1"/>
              <c:showLegendKey val="0"/>
              <c:showVal val="0"/>
              <c:showBubbleSize val="0"/>
              <c:showCatName val="1"/>
              <c:showSerName val="0"/>
              <c:showPercent val="0"/>
            </c:dLbl>
            <c:dLbl>
              <c:idx val="245"/>
              <c:tx>
                <c:rich>
                  <a:bodyPr vert="horz" rot="0" anchor="ctr"/>
                  <a:lstStyle/>
                  <a:p>
                    <a:pPr algn="ctr">
                      <a:defRPr/>
                    </a:pPr>
                    <a:r>
                      <a:rPr lang="en-US" cap="none" sz="700" b="0" i="0" u="none" baseline="0">
                        <a:solidFill>
                          <a:srgbClr val="000000"/>
                        </a:solidFill>
                        <a:latin typeface="Arial"/>
                        <a:ea typeface="Arial"/>
                        <a:cs typeface="Arial"/>
                      </a:rPr>
                      <a:t>*G0KSC 13 LFA</a:t>
                    </a:r>
                  </a:p>
                </c:rich>
              </c:tx>
              <c:numFmt formatCode="General" sourceLinked="1"/>
              <c:dLblPos val="l"/>
              <c:showLegendKey val="0"/>
              <c:showVal val="0"/>
              <c:showBubbleSize val="0"/>
              <c:showCatName val="1"/>
              <c:showSerName val="0"/>
              <c:showPercent val="0"/>
            </c:dLbl>
            <c:dLbl>
              <c:idx val="246"/>
              <c:tx>
                <c:rich>
                  <a:bodyPr vert="horz" rot="0" anchor="ctr"/>
                  <a:lstStyle/>
                  <a:p>
                    <a:pPr algn="ctr">
                      <a:defRPr/>
                    </a:pPr>
                    <a:r>
                      <a:rPr lang="en-US" cap="none" sz="700" b="0" i="0" u="none" baseline="0">
                        <a:solidFill>
                          <a:srgbClr val="000000"/>
                        </a:solidFill>
                        <a:latin typeface="Arial"/>
                        <a:ea typeface="Arial"/>
                        <a:cs typeface="Arial"/>
                      </a:rPr>
                      <a:t>InnoV 13 LFA</a:t>
                    </a:r>
                  </a:p>
                </c:rich>
              </c:tx>
              <c:numFmt formatCode="General" sourceLinked="1"/>
              <c:showLegendKey val="0"/>
              <c:showVal val="0"/>
              <c:showBubbleSize val="0"/>
              <c:showCatName val="1"/>
              <c:showSerName val="0"/>
              <c:showPercent val="0"/>
            </c:dLbl>
            <c:dLbl>
              <c:idx val="247"/>
              <c:tx>
                <c:rich>
                  <a:bodyPr vert="horz" rot="0" anchor="ctr"/>
                  <a:lstStyle/>
                  <a:p>
                    <a:pPr algn="ctr">
                      <a:defRPr/>
                    </a:pPr>
                    <a:r>
                      <a:rPr lang="en-US" cap="none" sz="700" b="0" i="0" u="none" baseline="0">
                        <a:solidFill>
                          <a:srgbClr val="000000"/>
                        </a:solidFill>
                        <a:latin typeface="Arial"/>
                        <a:ea typeface="Arial"/>
                        <a:cs typeface="Arial"/>
                      </a:rPr>
                      <a:t>YU7EF 13M</a:t>
                    </a:r>
                  </a:p>
                </c:rich>
              </c:tx>
              <c:numFmt formatCode="General" sourceLinked="1"/>
              <c:dLblPos val="l"/>
              <c:showLegendKey val="0"/>
              <c:showVal val="0"/>
              <c:showBubbleSize val="0"/>
              <c:showCatName val="1"/>
              <c:showSerName val="0"/>
              <c:showPercent val="0"/>
            </c:dLbl>
            <c:dLbl>
              <c:idx val="248"/>
              <c:tx>
                <c:rich>
                  <a:bodyPr vert="horz" rot="0" anchor="ctr"/>
                  <a:lstStyle/>
                  <a:p>
                    <a:pPr algn="ctr">
                      <a:defRPr/>
                    </a:pPr>
                    <a:r>
                      <a:rPr lang="en-US" cap="none" sz="700" b="0" i="0" u="none" baseline="0">
                        <a:solidFill>
                          <a:srgbClr val="000000"/>
                        </a:solidFill>
                        <a:latin typeface="Arial"/>
                        <a:ea typeface="Arial"/>
                        <a:cs typeface="Arial"/>
                      </a:rPr>
                      <a:t>+YU7EF 13</a:t>
                    </a:r>
                  </a:p>
                </c:rich>
              </c:tx>
              <c:numFmt formatCode="General" sourceLinked="1"/>
              <c:showLegendKey val="0"/>
              <c:showVal val="0"/>
              <c:showBubbleSize val="0"/>
              <c:showCatName val="1"/>
              <c:showSerName val="0"/>
              <c:showPercent val="0"/>
            </c:dLbl>
            <c:dLbl>
              <c:idx val="249"/>
              <c:tx>
                <c:rich>
                  <a:bodyPr vert="horz" rot="0" anchor="ctr"/>
                  <a:lstStyle/>
                  <a:p>
                    <a:pPr algn="ctr">
                      <a:defRPr/>
                    </a:pPr>
                    <a:r>
                      <a:rPr lang="en-US" cap="none" sz="700" b="0" i="0" u="none" baseline="0">
                        <a:solidFill>
                          <a:srgbClr val="000000"/>
                        </a:solidFill>
                        <a:latin typeface="Arial"/>
                        <a:ea typeface="Arial"/>
                        <a:cs typeface="Arial"/>
                      </a:rPr>
                      <a:t>InnoV 13 OWL G/T</a:t>
                    </a:r>
                  </a:p>
                </c:rich>
              </c:tx>
              <c:numFmt formatCode="General" sourceLinked="1"/>
              <c:dLblPos val="l"/>
              <c:showLegendKey val="0"/>
              <c:showVal val="0"/>
              <c:showBubbleSize val="0"/>
              <c:showCatName val="1"/>
              <c:showSerName val="0"/>
              <c:showPercent val="0"/>
            </c:dLbl>
            <c:dLbl>
              <c:idx val="250"/>
              <c:tx>
                <c:rich>
                  <a:bodyPr vert="horz" rot="0" anchor="ctr"/>
                  <a:lstStyle/>
                  <a:p>
                    <a:pPr algn="ctr">
                      <a:defRPr/>
                    </a:pPr>
                    <a:r>
                      <a:rPr lang="en-US" cap="none" sz="700" b="0" i="0" u="none" baseline="0">
                        <a:solidFill>
                          <a:srgbClr val="000000"/>
                        </a:solidFill>
                        <a:latin typeface="Arial"/>
                        <a:ea typeface="Arial"/>
                        <a:cs typeface="Arial"/>
                      </a:rPr>
                      <a:t>IK0BZY 12</a:t>
                    </a:r>
                  </a:p>
                </c:rich>
              </c:tx>
              <c:numFmt formatCode="General" sourceLinked="1"/>
              <c:showLegendKey val="0"/>
              <c:showVal val="0"/>
              <c:showBubbleSize val="0"/>
              <c:showCatName val="1"/>
              <c:showSerName val="0"/>
              <c:showPercent val="0"/>
            </c:dLbl>
            <c:dLbl>
              <c:idx val="251"/>
              <c:tx>
                <c:rich>
                  <a:bodyPr vert="horz" rot="0" anchor="ctr"/>
                  <a:lstStyle/>
                  <a:p>
                    <a:pPr algn="ctr">
                      <a:defRPr/>
                    </a:pPr>
                    <a:r>
                      <a:rPr lang="en-US" cap="none" sz="700" b="0" i="0" u="none" baseline="0">
                        <a:solidFill>
                          <a:srgbClr val="000000"/>
                        </a:solidFill>
                        <a:latin typeface="Arial"/>
                        <a:ea typeface="Arial"/>
                        <a:cs typeface="Arial"/>
                      </a:rPr>
                      <a:t>+DG7YBN GTV 2-14w</a:t>
                    </a:r>
                  </a:p>
                </c:rich>
              </c:tx>
              <c:numFmt formatCode="General" sourceLinked="1"/>
              <c:dLblPos val="l"/>
              <c:showLegendKey val="0"/>
              <c:showVal val="0"/>
              <c:showBubbleSize val="0"/>
              <c:showCatName val="1"/>
              <c:showSerName val="0"/>
              <c:showPercent val="0"/>
            </c:dLbl>
            <c:dLbl>
              <c:idx val="252"/>
              <c:tx>
                <c:rich>
                  <a:bodyPr vert="horz" rot="0" anchor="ctr"/>
                  <a:lstStyle/>
                  <a:p>
                    <a:pPr algn="ctr">
                      <a:defRPr/>
                    </a:pPr>
                    <a:r>
                      <a:rPr lang="en-US" cap="none" sz="700" b="0" i="0" u="none" baseline="0">
                        <a:solidFill>
                          <a:srgbClr val="000000"/>
                        </a:solidFill>
                        <a:latin typeface="Arial"/>
                        <a:ea typeface="Arial"/>
                        <a:cs typeface="Arial"/>
                      </a:rPr>
                      <a:t>+*DG7YBN GTV 2-14w</a:t>
                    </a:r>
                  </a:p>
                </c:rich>
              </c:tx>
              <c:numFmt formatCode="General" sourceLinked="1"/>
              <c:showLegendKey val="0"/>
              <c:showVal val="0"/>
              <c:showBubbleSize val="0"/>
              <c:showCatName val="1"/>
              <c:showSerName val="0"/>
              <c:showPercent val="0"/>
            </c:dLbl>
            <c:dLbl>
              <c:idx val="253"/>
              <c:tx>
                <c:rich>
                  <a:bodyPr vert="horz" rot="0" anchor="ctr"/>
                  <a:lstStyle/>
                  <a:p>
                    <a:pPr algn="ctr">
                      <a:defRPr/>
                    </a:pPr>
                    <a:r>
                      <a:rPr lang="en-US" cap="none" sz="700" b="0" i="0" u="none" baseline="0">
                        <a:solidFill>
                          <a:srgbClr val="000000"/>
                        </a:solidFill>
                        <a:latin typeface="Arial"/>
                        <a:ea typeface="Arial"/>
                        <a:cs typeface="Arial"/>
                      </a:rPr>
                      <a:t>BVO2-4WL</a:t>
                    </a:r>
                  </a:p>
                </c:rich>
              </c:tx>
              <c:numFmt formatCode="General" sourceLinked="1"/>
              <c:dLblPos val="l"/>
              <c:showLegendKey val="0"/>
              <c:showVal val="0"/>
              <c:showBubbleSize val="0"/>
              <c:showCatName val="1"/>
              <c:showSerName val="0"/>
              <c:showPercent val="0"/>
            </c:dLbl>
            <c:dLbl>
              <c:idx val="254"/>
              <c:tx>
                <c:rich>
                  <a:bodyPr vert="horz" rot="0" anchor="ctr"/>
                  <a:lstStyle/>
                  <a:p>
                    <a:pPr algn="ctr">
                      <a:defRPr/>
                    </a:pPr>
                    <a:r>
                      <a:rPr lang="en-US" cap="none" sz="700" b="0" i="0" u="none" baseline="0">
                        <a:solidFill>
                          <a:srgbClr val="000000"/>
                        </a:solidFill>
                        <a:latin typeface="Arial"/>
                        <a:ea typeface="Arial"/>
                        <a:cs typeface="Arial"/>
                      </a:rPr>
                      <a:t>DJ9BV 4.0</a:t>
                    </a:r>
                  </a:p>
                </c:rich>
              </c:tx>
              <c:numFmt formatCode="General" sourceLinked="1"/>
              <c:showLegendKey val="0"/>
              <c:showVal val="0"/>
              <c:showBubbleSize val="0"/>
              <c:showCatName val="1"/>
              <c:showSerName val="0"/>
              <c:showPercent val="0"/>
            </c:dLbl>
            <c:dLbl>
              <c:idx val="255"/>
              <c:tx>
                <c:rich>
                  <a:bodyPr vert="horz" rot="0" anchor="ctr"/>
                  <a:lstStyle/>
                  <a:p>
                    <a:pPr algn="ctr">
                      <a:defRPr/>
                    </a:pPr>
                    <a:r>
                      <a:rPr lang="en-US" cap="none" sz="700" b="0" i="0" u="none" baseline="0">
                        <a:solidFill>
                          <a:srgbClr val="000000"/>
                        </a:solidFill>
                        <a:latin typeface="Arial"/>
                        <a:ea typeface="Arial"/>
                        <a:cs typeface="Arial"/>
                      </a:rPr>
                      <a:t>K1FO 16</a:t>
                    </a:r>
                  </a:p>
                </c:rich>
              </c:tx>
              <c:numFmt formatCode="General" sourceLinked="1"/>
              <c:dLblPos val="l"/>
              <c:showLegendKey val="0"/>
              <c:showVal val="0"/>
              <c:showBubbleSize val="0"/>
              <c:showCatName val="1"/>
              <c:showSerName val="0"/>
              <c:showPercent val="0"/>
            </c:dLbl>
            <c:dLbl>
              <c:idx val="256"/>
              <c:tx>
                <c:rich>
                  <a:bodyPr vert="horz" rot="0" anchor="ctr"/>
                  <a:lstStyle/>
                  <a:p>
                    <a:pPr algn="ctr">
                      <a:defRPr/>
                    </a:pPr>
                    <a:r>
                      <a:rPr lang="en-US" cap="none" sz="700" b="0" i="0" u="none" baseline="0">
                        <a:solidFill>
                          <a:srgbClr val="000000"/>
                        </a:solidFill>
                        <a:latin typeface="Arial"/>
                        <a:ea typeface="Arial"/>
                        <a:cs typeface="Arial"/>
                      </a:rPr>
                      <a:t>+SV 2SA13</a:t>
                    </a:r>
                  </a:p>
                </c:rich>
              </c:tx>
              <c:numFmt formatCode="General" sourceLinked="1"/>
              <c:showLegendKey val="0"/>
              <c:showVal val="0"/>
              <c:showBubbleSize val="0"/>
              <c:showCatName val="1"/>
              <c:showSerName val="0"/>
              <c:showPercent val="0"/>
            </c:dLbl>
            <c:dLbl>
              <c:idx val="257"/>
              <c:tx>
                <c:rich>
                  <a:bodyPr vert="horz" rot="0" anchor="ctr"/>
                  <a:lstStyle/>
                  <a:p>
                    <a:pPr algn="ctr">
                      <a:defRPr/>
                    </a:pPr>
                    <a:r>
                      <a:rPr lang="en-US" cap="none" sz="700" b="0" i="0" u="none" baseline="0">
                        <a:solidFill>
                          <a:srgbClr val="000000"/>
                        </a:solidFill>
                        <a:latin typeface="Arial"/>
                        <a:ea typeface="Arial"/>
                        <a:cs typeface="Arial"/>
                      </a:rPr>
                      <a:t>#SV 2SA13 XPOL H</a:t>
                    </a:r>
                  </a:p>
                </c:rich>
              </c:tx>
              <c:numFmt formatCode="General" sourceLinked="1"/>
              <c:dLblPos val="l"/>
              <c:showLegendKey val="0"/>
              <c:showVal val="0"/>
              <c:showBubbleSize val="0"/>
              <c:showCatName val="1"/>
              <c:showSerName val="0"/>
              <c:showPercent val="0"/>
            </c:dLbl>
            <c:dLbl>
              <c:idx val="258"/>
              <c:tx>
                <c:rich>
                  <a:bodyPr vert="horz" rot="0" anchor="ctr"/>
                  <a:lstStyle/>
                  <a:p>
                    <a:pPr algn="ctr">
                      <a:defRPr/>
                    </a:pPr>
                    <a:r>
                      <a:rPr lang="en-US" cap="none" sz="700" b="0" i="0" u="none" baseline="0">
                        <a:solidFill>
                          <a:srgbClr val="000000"/>
                        </a:solidFill>
                        <a:latin typeface="Arial"/>
                        <a:ea typeface="Arial"/>
                        <a:cs typeface="Arial"/>
                      </a:rPr>
                      <a:t>#SV 2SA13 XPOL V</a:t>
                    </a:r>
                  </a:p>
                </c:rich>
              </c:tx>
              <c:numFmt formatCode="General" sourceLinked="1"/>
              <c:showLegendKey val="0"/>
              <c:showVal val="0"/>
              <c:showBubbleSize val="0"/>
              <c:showCatName val="1"/>
              <c:showSerName val="0"/>
              <c:showPercent val="0"/>
            </c:dLbl>
            <c:dLbl>
              <c:idx val="259"/>
              <c:tx>
                <c:rich>
                  <a:bodyPr vert="horz" rot="0" anchor="ctr"/>
                  <a:lstStyle/>
                  <a:p>
                    <a:pPr algn="ctr">
                      <a:defRPr/>
                    </a:pPr>
                    <a:r>
                      <a:rPr lang="en-US" cap="none" sz="700" b="0" i="0" u="none" baseline="0">
                        <a:solidFill>
                          <a:srgbClr val="000000"/>
                        </a:solidFill>
                        <a:latin typeface="Arial"/>
                        <a:ea typeface="Arial"/>
                        <a:cs typeface="Arial"/>
                      </a:rPr>
                      <a:t>HG VB-215DX</a:t>
                    </a:r>
                  </a:p>
                </c:rich>
              </c:tx>
              <c:numFmt formatCode="General" sourceLinked="1"/>
              <c:dLblPos val="l"/>
              <c:showLegendKey val="0"/>
              <c:showVal val="0"/>
              <c:showBubbleSize val="0"/>
              <c:showCatName val="1"/>
              <c:showSerName val="0"/>
              <c:showPercent val="0"/>
            </c:dLbl>
            <c:dLbl>
              <c:idx val="260"/>
              <c:tx>
                <c:rich>
                  <a:bodyPr vert="horz" rot="0" anchor="ctr"/>
                  <a:lstStyle/>
                  <a:p>
                    <a:pPr algn="ctr">
                      <a:defRPr/>
                    </a:pPr>
                    <a:r>
                      <a:rPr lang="en-US" cap="none" sz="700" b="0" i="0" u="none" baseline="0">
                        <a:solidFill>
                          <a:srgbClr val="000000"/>
                        </a:solidFill>
                        <a:latin typeface="Arial"/>
                        <a:ea typeface="Arial"/>
                        <a:cs typeface="Arial"/>
                      </a:rPr>
                      <a:t>CC3219 MOD</a:t>
                    </a:r>
                  </a:p>
                </c:rich>
              </c:tx>
              <c:numFmt formatCode="General" sourceLinked="1"/>
              <c:showLegendKey val="0"/>
              <c:showVal val="0"/>
              <c:showBubbleSize val="0"/>
              <c:showCatName val="1"/>
              <c:showSerName val="0"/>
              <c:showPercent val="0"/>
            </c:dLbl>
            <c:dLbl>
              <c:idx val="261"/>
              <c:tx>
                <c:rich>
                  <a:bodyPr vert="horz" rot="0" anchor="ctr"/>
                  <a:lstStyle/>
                  <a:p>
                    <a:pPr algn="ctr">
                      <a:defRPr/>
                    </a:pPr>
                    <a:r>
                      <a:rPr lang="en-US" cap="none" sz="700" b="0" i="0" u="none" baseline="0">
                        <a:solidFill>
                          <a:srgbClr val="000000"/>
                        </a:solidFill>
                        <a:latin typeface="Arial"/>
                        <a:ea typeface="Arial"/>
                        <a:cs typeface="Arial"/>
                      </a:rPr>
                      <a:t>KLM 16LBX</a:t>
                    </a:r>
                  </a:p>
                </c:rich>
              </c:tx>
              <c:numFmt formatCode="General" sourceLinked="1"/>
              <c:dLblPos val="l"/>
              <c:showLegendKey val="0"/>
              <c:showVal val="0"/>
              <c:showBubbleSize val="0"/>
              <c:showCatName val="1"/>
              <c:showSerName val="0"/>
              <c:showPercent val="0"/>
            </c:dLbl>
            <c:dLbl>
              <c:idx val="262"/>
              <c:tx>
                <c:rich>
                  <a:bodyPr vert="horz" rot="0" anchor="ctr"/>
                  <a:lstStyle/>
                  <a:p>
                    <a:pPr algn="ctr">
                      <a:defRPr/>
                    </a:pPr>
                    <a:r>
                      <a:rPr lang="en-US" cap="none" sz="700" b="0" i="0" u="none" baseline="0">
                        <a:solidFill>
                          <a:srgbClr val="000000"/>
                        </a:solidFill>
                        <a:latin typeface="Arial"/>
                        <a:ea typeface="Arial"/>
                        <a:cs typeface="Arial"/>
                      </a:rPr>
                      <a:t>DK7ZB 14 OWL</a:t>
                    </a:r>
                  </a:p>
                </c:rich>
              </c:tx>
              <c:numFmt formatCode="General" sourceLinked="1"/>
              <c:showLegendKey val="0"/>
              <c:showVal val="0"/>
              <c:showBubbleSize val="0"/>
              <c:showCatName val="1"/>
              <c:showSerName val="0"/>
              <c:showPercent val="0"/>
            </c:dLbl>
            <c:dLbl>
              <c:idx val="263"/>
              <c:tx>
                <c:rich>
                  <a:bodyPr vert="horz" rot="0" anchor="ctr"/>
                  <a:lstStyle/>
                  <a:p>
                    <a:pPr algn="ctr">
                      <a:defRPr/>
                    </a:pPr>
                    <a:r>
                      <a:rPr lang="en-US" cap="none" sz="700" b="0" i="0" u="none" baseline="0">
                        <a:solidFill>
                          <a:srgbClr val="000000"/>
                        </a:solidFill>
                        <a:latin typeface="Arial"/>
                        <a:ea typeface="Arial"/>
                        <a:cs typeface="Arial"/>
                      </a:rPr>
                      <a:t>*CC4218XL</a:t>
                    </a:r>
                  </a:p>
                </c:rich>
              </c:tx>
              <c:numFmt formatCode="General" sourceLinked="1"/>
              <c:dLblPos val="l"/>
              <c:showLegendKey val="0"/>
              <c:showVal val="0"/>
              <c:showBubbleSize val="0"/>
              <c:showCatName val="1"/>
              <c:showSerName val="0"/>
              <c:showPercent val="0"/>
            </c:dLbl>
            <c:dLbl>
              <c:idx val="264"/>
              <c:tx>
                <c:rich>
                  <a:bodyPr vert="horz" rot="0" anchor="ctr"/>
                  <a:lstStyle/>
                  <a:p>
                    <a:pPr algn="ctr">
                      <a:defRPr/>
                    </a:pPr>
                    <a:r>
                      <a:rPr lang="en-US" cap="none" sz="700" b="0" i="0" u="none" baseline="0">
                        <a:solidFill>
                          <a:srgbClr val="000000"/>
                        </a:solidFill>
                        <a:latin typeface="Arial"/>
                        <a:ea typeface="Arial"/>
                        <a:cs typeface="Arial"/>
                      </a:rPr>
                      <a:t>CC4218XL</a:t>
                    </a:r>
                  </a:p>
                </c:rich>
              </c:tx>
              <c:numFmt formatCode="General" sourceLinked="1"/>
              <c:showLegendKey val="0"/>
              <c:showVal val="0"/>
              <c:showBubbleSize val="0"/>
              <c:showCatName val="1"/>
              <c:showSerName val="0"/>
              <c:showPercent val="0"/>
            </c:dLbl>
            <c:dLbl>
              <c:idx val="265"/>
              <c:tx>
                <c:rich>
                  <a:bodyPr vert="horz" rot="0" anchor="ctr"/>
                  <a:lstStyle/>
                  <a:p>
                    <a:pPr algn="ctr">
                      <a:defRPr/>
                    </a:pPr>
                    <a:r>
                      <a:rPr lang="en-US" cap="none" sz="700" b="0" i="0" u="none" baseline="0">
                        <a:solidFill>
                          <a:srgbClr val="000000"/>
                        </a:solidFill>
                        <a:latin typeface="Arial"/>
                        <a:ea typeface="Arial"/>
                        <a:cs typeface="Arial"/>
                      </a:rPr>
                      <a:t>WB9UWA 15</a:t>
                    </a:r>
                  </a:p>
                </c:rich>
              </c:tx>
              <c:numFmt formatCode="General" sourceLinked="1"/>
              <c:dLblPos val="l"/>
              <c:showLegendKey val="0"/>
              <c:showVal val="0"/>
              <c:showBubbleSize val="0"/>
              <c:showCatName val="1"/>
              <c:showSerName val="0"/>
              <c:showPercent val="0"/>
            </c:dLbl>
            <c:dLbl>
              <c:idx val="266"/>
              <c:tx>
                <c:rich>
                  <a:bodyPr vert="horz" rot="0" anchor="ctr"/>
                  <a:lstStyle/>
                  <a:p>
                    <a:pPr algn="ctr">
                      <a:defRPr/>
                    </a:pPr>
                    <a:r>
                      <a:rPr lang="en-US" cap="none" sz="700" b="0" i="0" u="none" baseline="0">
                        <a:solidFill>
                          <a:srgbClr val="000000"/>
                        </a:solidFill>
                        <a:latin typeface="Arial"/>
                        <a:ea typeface="Arial"/>
                        <a:cs typeface="Arial"/>
                      </a:rPr>
                      <a:t>+G0KSC 14 LFA 3R</a:t>
                    </a:r>
                  </a:p>
                </c:rich>
              </c:tx>
              <c:numFmt formatCode="General" sourceLinked="1"/>
              <c:dLblPos val="r"/>
              <c:showLegendKey val="0"/>
              <c:showVal val="0"/>
              <c:showBubbleSize val="0"/>
              <c:showCatName val="1"/>
              <c:showSerName val="0"/>
              <c:showPercent val="0"/>
            </c:dLbl>
            <c:dLbl>
              <c:idx val="267"/>
              <c:tx>
                <c:rich>
                  <a:bodyPr vert="horz" rot="0" anchor="ctr"/>
                  <a:lstStyle/>
                  <a:p>
                    <a:pPr algn="ctr">
                      <a:defRPr/>
                    </a:pPr>
                    <a:r>
                      <a:rPr lang="en-US" cap="none" sz="700" b="0" i="0" u="none" baseline="0">
                        <a:solidFill>
                          <a:srgbClr val="000000"/>
                        </a:solidFill>
                        <a:latin typeface="Arial"/>
                        <a:ea typeface="Arial"/>
                        <a:cs typeface="Arial"/>
                      </a:rPr>
                      <a:t>+*G0KSC 14 LFA 3R</a:t>
                    </a:r>
                  </a:p>
                </c:rich>
              </c:tx>
              <c:numFmt formatCode="General" sourceLinked="1"/>
              <c:showLegendKey val="0"/>
              <c:showVal val="0"/>
              <c:showBubbleSize val="0"/>
              <c:showCatName val="1"/>
              <c:showSerName val="0"/>
              <c:showPercent val="0"/>
            </c:dLbl>
            <c:dLbl>
              <c:idx val="268"/>
              <c:tx>
                <c:rich>
                  <a:bodyPr vert="horz" rot="0" anchor="ctr"/>
                  <a:lstStyle/>
                  <a:p>
                    <a:pPr algn="ctr">
                      <a:defRPr/>
                    </a:pPr>
                    <a:r>
                      <a:rPr lang="en-US" cap="none" sz="700" b="0" i="0" u="none" baseline="0">
                        <a:solidFill>
                          <a:srgbClr val="000000"/>
                        </a:solidFill>
                        <a:latin typeface="Arial"/>
                        <a:ea typeface="Arial"/>
                        <a:cs typeface="Arial"/>
                      </a:rPr>
                      <a:t>+Antennas-Amp PA144-14-9</a:t>
                    </a:r>
                  </a:p>
                </c:rich>
              </c:tx>
              <c:numFmt formatCode="General" sourceLinked="1"/>
              <c:dLblPos val="r"/>
              <c:showLegendKey val="0"/>
              <c:showVal val="0"/>
              <c:showBubbleSize val="0"/>
              <c:showCatName val="1"/>
              <c:showSerName val="0"/>
              <c:showPercent val="0"/>
            </c:dLbl>
            <c:dLbl>
              <c:idx val="269"/>
              <c:tx>
                <c:rich>
                  <a:bodyPr vert="horz" rot="0" anchor="ctr"/>
                  <a:lstStyle/>
                  <a:p>
                    <a:pPr algn="ctr">
                      <a:defRPr/>
                    </a:pPr>
                    <a:r>
                      <a:rPr lang="en-US" cap="none" sz="700" b="0" i="0" u="none" baseline="0">
                        <a:solidFill>
                          <a:srgbClr val="000000"/>
                        </a:solidFill>
                        <a:latin typeface="Arial"/>
                        <a:ea typeface="Arial"/>
                        <a:cs typeface="Arial"/>
                      </a:rPr>
                      <a:t>+*Antennas-Amp PA144-14-9</a:t>
                    </a:r>
                  </a:p>
                </c:rich>
              </c:tx>
              <c:numFmt formatCode="General" sourceLinked="1"/>
              <c:showLegendKey val="0"/>
              <c:showVal val="0"/>
              <c:showBubbleSize val="0"/>
              <c:showCatName val="1"/>
              <c:showSerName val="0"/>
              <c:showPercent val="0"/>
            </c:dLbl>
            <c:dLbl>
              <c:idx val="270"/>
              <c:tx>
                <c:rich>
                  <a:bodyPr vert="horz" rot="0" anchor="ctr"/>
                  <a:lstStyle/>
                  <a:p>
                    <a:pPr algn="ctr">
                      <a:defRPr/>
                    </a:pPr>
                    <a:r>
                      <a:rPr lang="en-US" cap="none" sz="700" b="0" i="0" u="none" baseline="0">
                        <a:solidFill>
                          <a:srgbClr val="000000"/>
                        </a:solidFill>
                        <a:latin typeface="Arial"/>
                        <a:ea typeface="Arial"/>
                        <a:cs typeface="Arial"/>
                      </a:rPr>
                      <a:t>YU7EF 14M</a:t>
                    </a:r>
                  </a:p>
                </c:rich>
              </c:tx>
              <c:numFmt formatCode="General" sourceLinked="1"/>
              <c:dLblPos val="r"/>
              <c:showLegendKey val="0"/>
              <c:showVal val="0"/>
              <c:showBubbleSize val="0"/>
              <c:showCatName val="1"/>
              <c:showSerName val="0"/>
              <c:showPercent val="0"/>
            </c:dLbl>
            <c:dLbl>
              <c:idx val="271"/>
              <c:tx>
                <c:rich>
                  <a:bodyPr vert="horz" rot="0" anchor="ctr"/>
                  <a:lstStyle/>
                  <a:p>
                    <a:pPr algn="ctr">
                      <a:defRPr/>
                    </a:pPr>
                    <a:r>
                      <a:rPr lang="en-US" cap="none" sz="700" b="0" i="0" u="none" baseline="0">
                        <a:solidFill>
                          <a:srgbClr val="000000"/>
                        </a:solidFill>
                        <a:latin typeface="Arial"/>
                        <a:ea typeface="Arial"/>
                        <a:cs typeface="Arial"/>
                      </a:rPr>
                      <a:t>+UA9TC 14RS</a:t>
                    </a:r>
                  </a:p>
                </c:rich>
              </c:tx>
              <c:numFmt formatCode="General" sourceLinked="1"/>
              <c:showLegendKey val="0"/>
              <c:showVal val="0"/>
              <c:showBubbleSize val="0"/>
              <c:showCatName val="1"/>
              <c:showSerName val="0"/>
              <c:showPercent val="0"/>
            </c:dLbl>
            <c:dLbl>
              <c:idx val="272"/>
              <c:tx>
                <c:rich>
                  <a:bodyPr vert="horz" rot="0" anchor="ctr"/>
                  <a:lstStyle/>
                  <a:p>
                    <a:pPr algn="ctr">
                      <a:defRPr/>
                    </a:pPr>
                    <a:r>
                      <a:rPr lang="en-US" cap="none" sz="700" b="0" i="0" u="none" baseline="0">
                        <a:solidFill>
                          <a:srgbClr val="000000"/>
                        </a:solidFill>
                        <a:latin typeface="Arial"/>
                        <a:ea typeface="Arial"/>
                        <a:cs typeface="Arial"/>
                      </a:rPr>
                      <a:t>+InnoV 13 OWL G/T-2</a:t>
                    </a:r>
                  </a:p>
                </c:rich>
              </c:tx>
              <c:numFmt formatCode="General" sourceLinked="1"/>
              <c:dLblPos val="r"/>
              <c:showLegendKey val="0"/>
              <c:showVal val="0"/>
              <c:showBubbleSize val="0"/>
              <c:showCatName val="1"/>
              <c:showSerName val="0"/>
              <c:showPercent val="0"/>
            </c:dLbl>
            <c:dLbl>
              <c:idx val="273"/>
              <c:tx>
                <c:rich>
                  <a:bodyPr vert="horz" rot="0" anchor="ctr"/>
                  <a:lstStyle/>
                  <a:p>
                    <a:pPr algn="ctr">
                      <a:defRPr/>
                    </a:pPr>
                    <a:r>
                      <a:rPr lang="en-US" cap="none" sz="700" b="0" i="0" u="none" baseline="0">
                        <a:solidFill>
                          <a:srgbClr val="000000"/>
                        </a:solidFill>
                        <a:latin typeface="Arial"/>
                        <a:ea typeface="Arial"/>
                        <a:cs typeface="Arial"/>
                      </a:rPr>
                      <a:t>+*InnoV 13 OWL G/T-2</a:t>
                    </a:r>
                  </a:p>
                </c:rich>
              </c:tx>
              <c:numFmt formatCode="General" sourceLinked="1"/>
              <c:showLegendKey val="0"/>
              <c:showVal val="0"/>
              <c:showBubbleSize val="0"/>
              <c:showCatName val="1"/>
              <c:showSerName val="0"/>
              <c:showPercent val="0"/>
            </c:dLbl>
            <c:dLbl>
              <c:idx val="274"/>
              <c:tx>
                <c:rich>
                  <a:bodyPr vert="horz" rot="0" anchor="ctr"/>
                  <a:lstStyle/>
                  <a:p>
                    <a:pPr algn="ctr">
                      <a:defRPr/>
                    </a:pPr>
                    <a:r>
                      <a:rPr lang="en-US" cap="none" sz="700" b="0" i="0" u="none" baseline="0">
                        <a:solidFill>
                          <a:srgbClr val="000000"/>
                        </a:solidFill>
                        <a:latin typeface="Arial"/>
                        <a:ea typeface="Arial"/>
                        <a:cs typeface="Arial"/>
                      </a:rPr>
                      <a:t>+InnoV 14 LFA Ver 3</a:t>
                    </a:r>
                  </a:p>
                </c:rich>
              </c:tx>
              <c:numFmt formatCode="General" sourceLinked="1"/>
              <c:dLblPos val="r"/>
              <c:showLegendKey val="0"/>
              <c:showVal val="0"/>
              <c:showBubbleSize val="0"/>
              <c:showCatName val="1"/>
              <c:showSerName val="0"/>
              <c:showPercent val="0"/>
            </c:dLbl>
            <c:dLbl>
              <c:idx val="275"/>
              <c:tx>
                <c:rich>
                  <a:bodyPr vert="horz" rot="0" anchor="ctr"/>
                  <a:lstStyle/>
                  <a:p>
                    <a:pPr algn="ctr">
                      <a:defRPr/>
                    </a:pPr>
                    <a:r>
                      <a:rPr lang="en-US" cap="none" sz="700" b="0" i="0" u="none" baseline="0">
                        <a:solidFill>
                          <a:srgbClr val="000000"/>
                        </a:solidFill>
                        <a:latin typeface="Arial"/>
                        <a:ea typeface="Arial"/>
                        <a:cs typeface="Arial"/>
                      </a:rPr>
                      <a:t>+DK7ZB 13</a:t>
                    </a:r>
                  </a:p>
                </c:rich>
              </c:tx>
              <c:numFmt formatCode="General" sourceLinked="1"/>
              <c:showLegendKey val="0"/>
              <c:showVal val="0"/>
              <c:showBubbleSize val="0"/>
              <c:showCatName val="1"/>
              <c:showSerName val="0"/>
              <c:showPercent val="0"/>
            </c:dLbl>
            <c:dLbl>
              <c:idx val="276"/>
              <c:tx>
                <c:rich>
                  <a:bodyPr vert="horz" rot="0" anchor="ctr"/>
                  <a:lstStyle/>
                  <a:p>
                    <a:pPr algn="ctr">
                      <a:defRPr/>
                    </a:pPr>
                    <a:r>
                      <a:rPr lang="en-US" cap="none" sz="700" b="0" i="0" u="none" baseline="0">
                        <a:solidFill>
                          <a:srgbClr val="000000"/>
                        </a:solidFill>
                        <a:latin typeface="Arial"/>
                        <a:ea typeface="Arial"/>
                        <a:cs typeface="Arial"/>
                      </a:rPr>
                      <a:t>G4CQM CQM14DXL</a:t>
                    </a:r>
                  </a:p>
                </c:rich>
              </c:tx>
              <c:numFmt formatCode="General" sourceLinked="1"/>
              <c:dLblPos val="r"/>
              <c:showLegendKey val="0"/>
              <c:showVal val="0"/>
              <c:showBubbleSize val="0"/>
              <c:showCatName val="1"/>
              <c:showSerName val="0"/>
              <c:showPercent val="0"/>
            </c:dLbl>
            <c:dLbl>
              <c:idx val="277"/>
              <c:tx>
                <c:rich>
                  <a:bodyPr vert="horz" rot="0" anchor="ctr"/>
                  <a:lstStyle/>
                  <a:p>
                    <a:pPr algn="ctr">
                      <a:defRPr/>
                    </a:pPr>
                    <a:r>
                      <a:rPr lang="en-US" cap="none" sz="700" b="0" i="0" u="none" baseline="0">
                        <a:solidFill>
                          <a:srgbClr val="000000"/>
                        </a:solidFill>
                        <a:latin typeface="Arial"/>
                        <a:ea typeface="Arial"/>
                        <a:cs typeface="Arial"/>
                      </a:rPr>
                      <a:t>Cushcraft LFA-2M14EL</a:t>
                    </a:r>
                  </a:p>
                </c:rich>
              </c:tx>
              <c:numFmt formatCode="General" sourceLinked="1"/>
              <c:showLegendKey val="0"/>
              <c:showVal val="0"/>
              <c:showBubbleSize val="0"/>
              <c:showCatName val="1"/>
              <c:showSerName val="0"/>
              <c:showPercent val="0"/>
            </c:dLbl>
            <c:dLbl>
              <c:idx val="278"/>
              <c:tx>
                <c:rich>
                  <a:bodyPr vert="horz" rot="0" anchor="ctr"/>
                  <a:lstStyle/>
                  <a:p>
                    <a:pPr algn="ctr">
                      <a:defRPr/>
                    </a:pPr>
                    <a:r>
                      <a:rPr lang="en-US" cap="none" sz="700" b="0" i="0" u="none" baseline="0">
                        <a:solidFill>
                          <a:srgbClr val="000000"/>
                        </a:solidFill>
                        <a:latin typeface="Arial"/>
                        <a:ea typeface="Arial"/>
                        <a:cs typeface="Arial"/>
                      </a:rPr>
                      <a:t>+G0KSC 14 LFA</a:t>
                    </a:r>
                  </a:p>
                </c:rich>
              </c:tx>
              <c:numFmt formatCode="General" sourceLinked="1"/>
              <c:dLblPos val="r"/>
              <c:showLegendKey val="0"/>
              <c:showVal val="0"/>
              <c:showBubbleSize val="0"/>
              <c:showCatName val="1"/>
              <c:showSerName val="0"/>
              <c:showPercent val="0"/>
            </c:dLbl>
            <c:dLbl>
              <c:idx val="279"/>
              <c:tx>
                <c:rich>
                  <a:bodyPr vert="horz" rot="0" anchor="ctr"/>
                  <a:lstStyle/>
                  <a:p>
                    <a:pPr algn="ctr">
                      <a:defRPr/>
                    </a:pPr>
                    <a:r>
                      <a:rPr lang="en-US" cap="none" sz="700" b="0" i="0" u="none" baseline="0">
                        <a:solidFill>
                          <a:srgbClr val="000000"/>
                        </a:solidFill>
                        <a:latin typeface="Arial"/>
                        <a:ea typeface="Arial"/>
                        <a:cs typeface="Arial"/>
                      </a:rPr>
                      <a:t>+*G0KSC 14 LFA</a:t>
                    </a:r>
                  </a:p>
                </c:rich>
              </c:tx>
              <c:numFmt formatCode="General" sourceLinked="1"/>
              <c:showLegendKey val="0"/>
              <c:showVal val="0"/>
              <c:showBubbleSize val="0"/>
              <c:showCatName val="1"/>
              <c:showSerName val="0"/>
              <c:showPercent val="0"/>
            </c:dLbl>
            <c:dLbl>
              <c:idx val="280"/>
              <c:tx>
                <c:rich>
                  <a:bodyPr vert="horz" rot="0" anchor="ctr"/>
                  <a:lstStyle/>
                  <a:p>
                    <a:pPr algn="ctr">
                      <a:defRPr/>
                    </a:pPr>
                    <a:r>
                      <a:rPr lang="en-US" cap="none" sz="700" b="0" i="0" u="none" baseline="0">
                        <a:solidFill>
                          <a:srgbClr val="000000"/>
                        </a:solidFill>
                        <a:latin typeface="Arial"/>
                        <a:ea typeface="Arial"/>
                        <a:cs typeface="Arial"/>
                      </a:rPr>
                      <a:t>+KF2YN Boxkite 16</a:t>
                    </a:r>
                  </a:p>
                </c:rich>
              </c:tx>
              <c:numFmt formatCode="General" sourceLinked="1"/>
              <c:dLblPos val="r"/>
              <c:showLegendKey val="0"/>
              <c:showVal val="0"/>
              <c:showBubbleSize val="0"/>
              <c:showCatName val="1"/>
              <c:showSerName val="0"/>
              <c:showPercent val="0"/>
            </c:dLbl>
            <c:dLbl>
              <c:idx val="281"/>
              <c:tx>
                <c:rich>
                  <a:bodyPr vert="horz" rot="0" anchor="ctr"/>
                  <a:lstStyle/>
                  <a:p>
                    <a:pPr algn="ctr">
                      <a:defRPr/>
                    </a:pPr>
                    <a:r>
                      <a:rPr lang="en-US" cap="none" sz="700" b="0" i="0" u="none" baseline="0">
                        <a:solidFill>
                          <a:srgbClr val="000000"/>
                        </a:solidFill>
                        <a:latin typeface="Arial"/>
                        <a:ea typeface="Arial"/>
                        <a:cs typeface="Arial"/>
                      </a:rPr>
                      <a:t>*InnoV/G0KSC 14 LFA3 2020</a:t>
                    </a:r>
                  </a:p>
                </c:rich>
              </c:tx>
              <c:numFmt formatCode="General" sourceLinked="1"/>
              <c:showLegendKey val="0"/>
              <c:showVal val="0"/>
              <c:showBubbleSize val="0"/>
              <c:showCatName val="1"/>
              <c:showSerName val="0"/>
              <c:showPercent val="0"/>
            </c:dLbl>
            <c:dLbl>
              <c:idx val="282"/>
              <c:tx>
                <c:rich>
                  <a:bodyPr vert="horz" rot="0" anchor="ctr"/>
                  <a:lstStyle/>
                  <a:p>
                    <a:pPr algn="ctr">
                      <a:defRPr/>
                    </a:pPr>
                    <a:r>
                      <a:rPr lang="en-US" cap="none" sz="700" b="0" i="0" u="none" baseline="0">
                        <a:solidFill>
                          <a:srgbClr val="000000"/>
                        </a:solidFill>
                        <a:latin typeface="Arial"/>
                        <a:ea typeface="Arial"/>
                        <a:cs typeface="Arial"/>
                      </a:rPr>
                      <a:t>InnoV 14 LFA</a:t>
                    </a:r>
                  </a:p>
                </c:rich>
              </c:tx>
              <c:numFmt formatCode="General" sourceLinked="1"/>
              <c:dLblPos val="r"/>
              <c:showLegendKey val="0"/>
              <c:showVal val="0"/>
              <c:showBubbleSize val="0"/>
              <c:showCatName val="1"/>
              <c:showSerName val="0"/>
              <c:showPercent val="0"/>
            </c:dLbl>
            <c:dLbl>
              <c:idx val="283"/>
              <c:tx>
                <c:rich>
                  <a:bodyPr vert="horz" rot="0" anchor="ctr"/>
                  <a:lstStyle/>
                  <a:p>
                    <a:pPr algn="ctr">
                      <a:defRPr/>
                    </a:pPr>
                    <a:r>
                      <a:rPr lang="en-US" cap="none" sz="700" b="0" i="0" u="none" baseline="0">
                        <a:solidFill>
                          <a:srgbClr val="000000"/>
                        </a:solidFill>
                        <a:latin typeface="Arial"/>
                        <a:ea typeface="Arial"/>
                        <a:cs typeface="Arial"/>
                      </a:rPr>
                      <a:t>*InnoV 14 LFA</a:t>
                    </a:r>
                  </a:p>
                </c:rich>
              </c:tx>
              <c:numFmt formatCode="General" sourceLinked="1"/>
              <c:showLegendKey val="0"/>
              <c:showVal val="0"/>
              <c:showBubbleSize val="0"/>
              <c:showCatName val="1"/>
              <c:showSerName val="0"/>
              <c:showPercent val="0"/>
            </c:dLbl>
            <c:dLbl>
              <c:idx val="284"/>
              <c:tx>
                <c:rich>
                  <a:bodyPr vert="horz" rot="0" anchor="ctr"/>
                  <a:lstStyle/>
                  <a:p>
                    <a:pPr algn="ctr">
                      <a:defRPr/>
                    </a:pPr>
                    <a:r>
                      <a:rPr lang="en-US" cap="none" sz="700" b="0" i="0" u="none" baseline="0">
                        <a:solidFill>
                          <a:srgbClr val="000000"/>
                        </a:solidFill>
                        <a:latin typeface="Arial"/>
                        <a:ea typeface="Arial"/>
                        <a:cs typeface="Arial"/>
                      </a:rPr>
                      <a:t>+InnoV 14 OWL G/T v2</a:t>
                    </a:r>
                  </a:p>
                </c:rich>
              </c:tx>
              <c:numFmt formatCode="General" sourceLinked="1"/>
              <c:dLblPos val="r"/>
              <c:showLegendKey val="0"/>
              <c:showVal val="0"/>
              <c:showBubbleSize val="0"/>
              <c:showCatName val="1"/>
              <c:showSerName val="0"/>
              <c:showPercent val="0"/>
            </c:dLbl>
            <c:dLbl>
              <c:idx val="285"/>
              <c:tx>
                <c:rich>
                  <a:bodyPr vert="horz" rot="0" anchor="ctr"/>
                  <a:lstStyle/>
                  <a:p>
                    <a:pPr algn="ctr">
                      <a:defRPr/>
                    </a:pPr>
                    <a:r>
                      <a:rPr lang="en-US" cap="none" sz="700" b="0" i="0" u="none" baseline="0">
                        <a:solidFill>
                          <a:srgbClr val="000000"/>
                        </a:solidFill>
                        <a:latin typeface="Arial"/>
                        <a:ea typeface="Arial"/>
                        <a:cs typeface="Arial"/>
                      </a:rPr>
                      <a:t>+*InnoV 14 OWL G/T v2</a:t>
                    </a:r>
                  </a:p>
                </c:rich>
              </c:tx>
              <c:numFmt formatCode="General" sourceLinked="1"/>
              <c:showLegendKey val="0"/>
              <c:showVal val="0"/>
              <c:showBubbleSize val="0"/>
              <c:showCatName val="1"/>
              <c:showSerName val="0"/>
              <c:showPercent val="0"/>
            </c:dLbl>
            <c:dLbl>
              <c:idx val="286"/>
              <c:tx>
                <c:rich>
                  <a:bodyPr vert="horz" rot="0" anchor="ctr"/>
                  <a:lstStyle/>
                  <a:p>
                    <a:pPr algn="ctr">
                      <a:defRPr/>
                    </a:pPr>
                    <a:r>
                      <a:rPr lang="en-US" cap="none" sz="700" b="0" i="0" u="none" baseline="0">
                        <a:solidFill>
                          <a:srgbClr val="000000"/>
                        </a:solidFill>
                        <a:latin typeface="Arial"/>
                        <a:ea typeface="Arial"/>
                        <a:cs typeface="Arial"/>
                      </a:rPr>
                      <a:t>+*InnoV 14 OWL G/T v2</a:t>
                    </a:r>
                  </a:p>
                </c:rich>
              </c:tx>
              <c:numFmt formatCode="General" sourceLinked="1"/>
              <c:dLblPos val="r"/>
              <c:showLegendKey val="0"/>
              <c:showVal val="0"/>
              <c:showBubbleSize val="0"/>
              <c:showCatName val="1"/>
              <c:showSerName val="0"/>
              <c:showPercent val="0"/>
            </c:dLbl>
            <c:dLbl>
              <c:idx val="287"/>
              <c:tx>
                <c:rich>
                  <a:bodyPr vert="horz" rot="0" anchor="ctr"/>
                  <a:lstStyle/>
                  <a:p>
                    <a:pPr algn="ctr">
                      <a:defRPr/>
                    </a:pPr>
                    <a:r>
                      <a:rPr lang="en-US" cap="none" sz="700" b="0" i="0" u="none" baseline="0">
                        <a:solidFill>
                          <a:srgbClr val="000000"/>
                        </a:solidFill>
                        <a:latin typeface="Arial"/>
                        <a:ea typeface="Arial"/>
                        <a:cs typeface="Arial"/>
                      </a:rPr>
                      <a:t>+*Dual PA144-14-9</a:t>
                    </a:r>
                  </a:p>
                </c:rich>
              </c:tx>
              <c:numFmt formatCode="General" sourceLinked="1"/>
              <c:showLegendKey val="0"/>
              <c:showVal val="0"/>
              <c:showBubbleSize val="0"/>
              <c:showCatName val="1"/>
              <c:showSerName val="0"/>
              <c:showPercent val="0"/>
            </c:dLbl>
            <c:dLbl>
              <c:idx val="288"/>
              <c:tx>
                <c:rich>
                  <a:bodyPr vert="horz" rot="0" anchor="ctr"/>
                  <a:lstStyle/>
                  <a:p>
                    <a:pPr algn="ctr">
                      <a:defRPr/>
                    </a:pPr>
                    <a:r>
                      <a:rPr lang="en-US" cap="none" sz="700" b="0" i="0" u="none" baseline="0">
                        <a:solidFill>
                          <a:srgbClr val="000000"/>
                        </a:solidFill>
                        <a:latin typeface="Arial"/>
                        <a:ea typeface="Arial"/>
                        <a:cs typeface="Arial"/>
                      </a:rPr>
                      <a:t>+Dual PA144-14-9</a:t>
                    </a:r>
                  </a:p>
                </c:rich>
              </c:tx>
              <c:numFmt formatCode="General" sourceLinked="1"/>
              <c:dLblPos val="r"/>
              <c:showLegendKey val="0"/>
              <c:showVal val="0"/>
              <c:showBubbleSize val="0"/>
              <c:showCatName val="1"/>
              <c:showSerName val="0"/>
              <c:showPercent val="0"/>
            </c:dLbl>
            <c:dLbl>
              <c:idx val="289"/>
              <c:tx>
                <c:rich>
                  <a:bodyPr vert="horz" rot="0" anchor="ctr"/>
                  <a:lstStyle/>
                  <a:p>
                    <a:pPr algn="ctr">
                      <a:defRPr/>
                    </a:pPr>
                    <a:r>
                      <a:rPr lang="en-US" cap="none" sz="700" b="0" i="0" u="none" baseline="0">
                        <a:solidFill>
                          <a:srgbClr val="000000"/>
                        </a:solidFill>
                        <a:latin typeface="Arial"/>
                        <a:ea typeface="Arial"/>
                        <a:cs typeface="Arial"/>
                      </a:rPr>
                      <a:t>YU7EF 14</a:t>
                    </a:r>
                  </a:p>
                </c:rich>
              </c:tx>
              <c:numFmt formatCode="General" sourceLinked="1"/>
              <c:showLegendKey val="0"/>
              <c:showVal val="0"/>
              <c:showBubbleSize val="0"/>
              <c:showCatName val="1"/>
              <c:showSerName val="0"/>
              <c:showPercent val="0"/>
            </c:dLbl>
            <c:dLbl>
              <c:idx val="290"/>
              <c:tx>
                <c:rich>
                  <a:bodyPr vert="horz" rot="0" anchor="ctr"/>
                  <a:lstStyle/>
                  <a:p>
                    <a:pPr algn="ctr">
                      <a:defRPr/>
                    </a:pPr>
                    <a:r>
                      <a:rPr lang="en-US" cap="none" sz="700" b="0" i="0" u="none" baseline="0">
                        <a:solidFill>
                          <a:srgbClr val="000000"/>
                        </a:solidFill>
                        <a:latin typeface="Arial"/>
                        <a:ea typeface="Arial"/>
                        <a:cs typeface="Arial"/>
                      </a:rPr>
                      <a:t>YU7EF 14LT</a:t>
                    </a:r>
                  </a:p>
                </c:rich>
              </c:tx>
              <c:numFmt formatCode="General" sourceLinked="1"/>
              <c:dLblPos val="r"/>
              <c:showLegendKey val="0"/>
              <c:showVal val="0"/>
              <c:showBubbleSize val="0"/>
              <c:showCatName val="1"/>
              <c:showSerName val="0"/>
              <c:showPercent val="0"/>
            </c:dLbl>
            <c:dLbl>
              <c:idx val="291"/>
              <c:tx>
                <c:rich>
                  <a:bodyPr vert="horz" rot="0" anchor="ctr"/>
                  <a:lstStyle/>
                  <a:p>
                    <a:pPr algn="ctr">
                      <a:defRPr/>
                    </a:pPr>
                    <a:r>
                      <a:rPr lang="en-US" cap="none" sz="700" b="0" i="0" u="none" baseline="0">
                        <a:solidFill>
                          <a:srgbClr val="000000"/>
                        </a:solidFill>
                        <a:latin typeface="Arial"/>
                        <a:ea typeface="Arial"/>
                        <a:cs typeface="Arial"/>
                      </a:rPr>
                      <a:t>K1FO 17</a:t>
                    </a:r>
                  </a:p>
                </c:rich>
              </c:tx>
              <c:numFmt formatCode="General" sourceLinked="1"/>
              <c:showLegendKey val="0"/>
              <c:showVal val="0"/>
              <c:showBubbleSize val="0"/>
              <c:showCatName val="1"/>
              <c:showSerName val="0"/>
              <c:showPercent val="0"/>
            </c:dLbl>
            <c:dLbl>
              <c:idx val="292"/>
              <c:tx>
                <c:rich>
                  <a:bodyPr vert="horz" rot="0" anchor="ctr"/>
                  <a:lstStyle/>
                  <a:p>
                    <a:pPr algn="ctr">
                      <a:defRPr/>
                    </a:pPr>
                    <a:r>
                      <a:rPr lang="en-US" cap="none" sz="700" b="0" i="0" u="none" baseline="0">
                        <a:solidFill>
                          <a:srgbClr val="000000"/>
                        </a:solidFill>
                        <a:latin typeface="Arial"/>
                        <a:ea typeface="Arial"/>
                        <a:cs typeface="Arial"/>
                      </a:rPr>
                      <a:t>DJ9BV 4.4</a:t>
                    </a:r>
                  </a:p>
                </c:rich>
              </c:tx>
              <c:numFmt formatCode="General" sourceLinked="1"/>
              <c:dLblPos val="r"/>
              <c:showLegendKey val="0"/>
              <c:showVal val="0"/>
              <c:showBubbleSize val="0"/>
              <c:showCatName val="1"/>
              <c:showSerName val="0"/>
              <c:showPercent val="0"/>
            </c:dLbl>
            <c:dLbl>
              <c:idx val="293"/>
              <c:tx>
                <c:rich>
                  <a:bodyPr vert="horz" rot="0" anchor="ctr"/>
                  <a:lstStyle/>
                  <a:p>
                    <a:pPr algn="ctr">
                      <a:defRPr/>
                    </a:pPr>
                    <a:r>
                      <a:rPr lang="en-US" cap="none" sz="700" b="0" i="0" u="none" baseline="0">
                        <a:solidFill>
                          <a:srgbClr val="000000"/>
                        </a:solidFill>
                        <a:latin typeface="Arial"/>
                        <a:ea typeface="Arial"/>
                        <a:cs typeface="Arial"/>
                      </a:rPr>
                      <a:t>SHARK 20</a:t>
                    </a:r>
                  </a:p>
                </c:rich>
              </c:tx>
              <c:numFmt formatCode="General" sourceLinked="1"/>
              <c:showLegendKey val="0"/>
              <c:showVal val="0"/>
              <c:showBubbleSize val="0"/>
              <c:showCatName val="1"/>
              <c:showSerName val="0"/>
              <c:showPercent val="0"/>
            </c:dLbl>
            <c:dLbl>
              <c:idx val="294"/>
              <c:tx>
                <c:rich>
                  <a:bodyPr vert="horz" rot="0" anchor="ctr"/>
                  <a:lstStyle/>
                  <a:p>
                    <a:pPr algn="ctr">
                      <a:defRPr/>
                    </a:pPr>
                    <a:r>
                      <a:rPr lang="en-US" cap="none" sz="700" b="0" i="0" u="none" baseline="0">
                        <a:solidFill>
                          <a:srgbClr val="000000"/>
                        </a:solidFill>
                        <a:latin typeface="Arial"/>
                        <a:ea typeface="Arial"/>
                        <a:cs typeface="Arial"/>
                      </a:rPr>
                      <a:t>I0JXX 16JXX2</a:t>
                    </a:r>
                  </a:p>
                </c:rich>
              </c:tx>
              <c:numFmt formatCode="General" sourceLinked="1"/>
              <c:dLblPos val="r"/>
              <c:showLegendKey val="0"/>
              <c:showVal val="0"/>
              <c:showBubbleSize val="0"/>
              <c:showCatName val="1"/>
              <c:showSerName val="0"/>
              <c:showPercent val="0"/>
            </c:dLbl>
            <c:dLbl>
              <c:idx val="295"/>
              <c:tx>
                <c:rich>
                  <a:bodyPr vert="horz" rot="0" anchor="ctr"/>
                  <a:lstStyle/>
                  <a:p>
                    <a:pPr algn="ctr">
                      <a:defRPr/>
                    </a:pPr>
                    <a:r>
                      <a:rPr lang="en-US" cap="none" sz="700" b="0" i="0" u="none" baseline="0">
                        <a:solidFill>
                          <a:srgbClr val="000000"/>
                        </a:solidFill>
                        <a:latin typeface="Arial"/>
                        <a:ea typeface="Arial"/>
                        <a:cs typeface="Arial"/>
                      </a:rPr>
                      <a:t>*CC17B2</a:t>
                    </a:r>
                  </a:p>
                </c:rich>
              </c:tx>
              <c:numFmt formatCode="General" sourceLinked="1"/>
              <c:showLegendKey val="0"/>
              <c:showVal val="0"/>
              <c:showBubbleSize val="0"/>
              <c:showCatName val="1"/>
              <c:showSerName val="0"/>
              <c:showPercent val="0"/>
            </c:dLbl>
            <c:dLbl>
              <c:idx val="296"/>
              <c:tx>
                <c:rich>
                  <a:bodyPr vert="horz" rot="0" anchor="ctr"/>
                  <a:lstStyle/>
                  <a:p>
                    <a:pPr algn="ctr">
                      <a:defRPr/>
                    </a:pPr>
                    <a:r>
                      <a:rPr lang="en-US" cap="none" sz="700" b="0" i="0" u="none" baseline="0">
                        <a:solidFill>
                          <a:srgbClr val="000000"/>
                        </a:solidFill>
                        <a:latin typeface="Arial"/>
                        <a:ea typeface="Arial"/>
                        <a:cs typeface="Arial"/>
                      </a:rPr>
                      <a:t>CC17B2</a:t>
                    </a:r>
                  </a:p>
                </c:rich>
              </c:tx>
              <c:numFmt formatCode="General" sourceLinked="1"/>
              <c:dLblPos val="r"/>
              <c:showLegendKey val="0"/>
              <c:showVal val="0"/>
              <c:showBubbleSize val="0"/>
              <c:showCatName val="1"/>
              <c:showSerName val="0"/>
              <c:showPercent val="0"/>
            </c:dLbl>
            <c:dLbl>
              <c:idx val="297"/>
              <c:tx>
                <c:rich>
                  <a:bodyPr vert="horz" rot="0" anchor="ctr"/>
                  <a:lstStyle/>
                  <a:p>
                    <a:pPr algn="ctr">
                      <a:defRPr/>
                    </a:pPr>
                    <a:r>
                      <a:rPr lang="en-US" cap="none" sz="700" b="0" i="0" u="none" baseline="0">
                        <a:solidFill>
                          <a:srgbClr val="000000"/>
                        </a:solidFill>
                        <a:latin typeface="Arial"/>
                        <a:ea typeface="Arial"/>
                        <a:cs typeface="Arial"/>
                      </a:rPr>
                      <a:t>RA3AQ-14</a:t>
                    </a:r>
                  </a:p>
                </c:rich>
              </c:tx>
              <c:numFmt formatCode="General" sourceLinked="1"/>
              <c:showLegendKey val="0"/>
              <c:showVal val="0"/>
              <c:showBubbleSize val="0"/>
              <c:showCatName val="1"/>
              <c:showSerName val="0"/>
              <c:showPercent val="0"/>
            </c:dLbl>
            <c:dLbl>
              <c:idx val="298"/>
              <c:tx>
                <c:rich>
                  <a:bodyPr vert="horz" rot="0" anchor="ctr"/>
                  <a:lstStyle/>
                  <a:p>
                    <a:pPr algn="ctr">
                      <a:defRPr/>
                    </a:pPr>
                    <a:r>
                      <a:rPr lang="en-US" cap="none" sz="700" b="0" i="0" u="none" baseline="0">
                        <a:solidFill>
                          <a:srgbClr val="000000"/>
                        </a:solidFill>
                        <a:latin typeface="Arial"/>
                        <a:ea typeface="Arial"/>
                        <a:cs typeface="Arial"/>
                      </a:rPr>
                      <a:t>G4CQM 16</a:t>
                    </a:r>
                  </a:p>
                </c:rich>
              </c:tx>
              <c:numFmt formatCode="General" sourceLinked="1"/>
              <c:dLblPos val="r"/>
              <c:showLegendKey val="0"/>
              <c:showVal val="0"/>
              <c:showBubbleSize val="0"/>
              <c:showCatName val="1"/>
              <c:showSerName val="0"/>
              <c:showPercent val="0"/>
            </c:dLbl>
            <c:dLbl>
              <c:idx val="299"/>
              <c:tx>
                <c:rich>
                  <a:bodyPr vert="horz" rot="0" anchor="ctr"/>
                  <a:lstStyle/>
                  <a:p>
                    <a:pPr algn="ctr">
                      <a:defRPr/>
                    </a:pPr>
                    <a:r>
                      <a:rPr lang="en-US" cap="none" sz="700" b="0" i="0" u="none" baseline="0">
                        <a:solidFill>
                          <a:srgbClr val="000000"/>
                        </a:solidFill>
                        <a:latin typeface="Arial"/>
                        <a:ea typeface="Arial"/>
                        <a:cs typeface="Arial"/>
                      </a:rPr>
                      <a:t>YU7EF 15M</a:t>
                    </a:r>
                  </a:p>
                </c:rich>
              </c:tx>
              <c:numFmt formatCode="General" sourceLinked="1"/>
              <c:showLegendKey val="0"/>
              <c:showVal val="0"/>
              <c:showBubbleSize val="0"/>
              <c:showCatName val="1"/>
              <c:showSerName val="0"/>
              <c:showPercent val="0"/>
            </c:dLbl>
            <c:dLbl>
              <c:idx val="300"/>
              <c:tx>
                <c:rich>
                  <a:bodyPr vert="horz" rot="0" anchor="ctr"/>
                  <a:lstStyle/>
                  <a:p>
                    <a:pPr algn="ctr">
                      <a:defRPr/>
                    </a:pPr>
                    <a:r>
                      <a:rPr lang="en-US" cap="none" sz="700" b="0" i="0" u="none" baseline="0">
                        <a:solidFill>
                          <a:srgbClr val="000000"/>
                        </a:solidFill>
                        <a:latin typeface="Arial"/>
                        <a:ea typeface="Arial"/>
                        <a:cs typeface="Arial"/>
                      </a:rPr>
                      <a:t>+InnoV 14 OWL G/T-2</a:t>
                    </a:r>
                  </a:p>
                </c:rich>
              </c:tx>
              <c:numFmt formatCode="General" sourceLinked="1"/>
              <c:dLblPos val="r"/>
              <c:showLegendKey val="0"/>
              <c:showVal val="0"/>
              <c:showBubbleSize val="0"/>
              <c:showCatName val="1"/>
              <c:showSerName val="0"/>
              <c:showPercent val="0"/>
            </c:dLbl>
            <c:dLbl>
              <c:idx val="301"/>
              <c:tx>
                <c:rich>
                  <a:bodyPr vert="horz" rot="0" anchor="ctr"/>
                  <a:lstStyle/>
                  <a:p>
                    <a:pPr algn="ctr">
                      <a:defRPr/>
                    </a:pPr>
                    <a:r>
                      <a:rPr lang="en-US" cap="none" sz="700" b="0" i="0" u="none" baseline="0">
                        <a:solidFill>
                          <a:srgbClr val="000000"/>
                        </a:solidFill>
                        <a:latin typeface="Arial"/>
                        <a:ea typeface="Arial"/>
                        <a:cs typeface="Arial"/>
                      </a:rPr>
                      <a:t>+*InnoV 14 OWL G/T-2</a:t>
                    </a:r>
                  </a:p>
                </c:rich>
              </c:tx>
              <c:numFmt formatCode="General" sourceLinked="1"/>
              <c:showLegendKey val="0"/>
              <c:showVal val="0"/>
              <c:showBubbleSize val="0"/>
              <c:showCatName val="1"/>
              <c:showSerName val="0"/>
              <c:showPercent val="0"/>
            </c:dLbl>
            <c:dLbl>
              <c:idx val="302"/>
              <c:tx>
                <c:rich>
                  <a:bodyPr vert="horz" rot="0" anchor="ctr"/>
                  <a:lstStyle/>
                  <a:p>
                    <a:pPr algn="ctr">
                      <a:defRPr/>
                    </a:pPr>
                    <a:r>
                      <a:rPr lang="en-US" cap="none" sz="700" b="0" i="0" u="none" baseline="0">
                        <a:solidFill>
                          <a:srgbClr val="000000"/>
                        </a:solidFill>
                        <a:latin typeface="Arial"/>
                        <a:ea typeface="Arial"/>
                        <a:cs typeface="Arial"/>
                      </a:rPr>
                      <a:t>DK7ZB 14</a:t>
                    </a:r>
                  </a:p>
                </c:rich>
              </c:tx>
              <c:numFmt formatCode="General" sourceLinked="1"/>
              <c:dLblPos val="r"/>
              <c:showLegendKey val="0"/>
              <c:showVal val="0"/>
              <c:showBubbleSize val="0"/>
              <c:showCatName val="1"/>
              <c:showSerName val="0"/>
              <c:showPercent val="0"/>
            </c:dLbl>
            <c:dLbl>
              <c:idx val="303"/>
              <c:tx>
                <c:rich>
                  <a:bodyPr vert="horz" rot="0" anchor="ctr"/>
                  <a:lstStyle/>
                  <a:p>
                    <a:pPr algn="ctr">
                      <a:defRPr/>
                    </a:pPr>
                    <a:r>
                      <a:rPr lang="en-US" cap="none" sz="700" b="0" i="0" u="none" baseline="0">
                        <a:solidFill>
                          <a:srgbClr val="000000"/>
                        </a:solidFill>
                        <a:latin typeface="Arial"/>
                        <a:ea typeface="Arial"/>
                        <a:cs typeface="Arial"/>
                      </a:rPr>
                      <a:t>+DG7YBN GTV 2-16w</a:t>
                    </a:r>
                  </a:p>
                </c:rich>
              </c:tx>
              <c:numFmt formatCode="General" sourceLinked="1"/>
              <c:showLegendKey val="0"/>
              <c:showVal val="0"/>
              <c:showBubbleSize val="0"/>
              <c:showCatName val="1"/>
              <c:showSerName val="0"/>
              <c:showPercent val="0"/>
            </c:dLbl>
            <c:dLbl>
              <c:idx val="304"/>
              <c:tx>
                <c:rich>
                  <a:bodyPr vert="horz" rot="0" anchor="ctr"/>
                  <a:lstStyle/>
                  <a:p>
                    <a:pPr algn="ctr">
                      <a:defRPr/>
                    </a:pPr>
                    <a:r>
                      <a:rPr lang="en-US" cap="none" sz="700" b="0" i="0" u="none" baseline="0">
                        <a:solidFill>
                          <a:srgbClr val="000000"/>
                        </a:solidFill>
                        <a:latin typeface="Arial"/>
                        <a:ea typeface="Arial"/>
                        <a:cs typeface="Arial"/>
                      </a:rPr>
                      <a:t>*DG7YBN GTV 2-16w</a:t>
                    </a:r>
                  </a:p>
                </c:rich>
              </c:tx>
              <c:numFmt formatCode="General" sourceLinked="1"/>
              <c:dLblPos val="r"/>
              <c:showLegendKey val="0"/>
              <c:showVal val="0"/>
              <c:showBubbleSize val="0"/>
              <c:showCatName val="1"/>
              <c:showSerName val="0"/>
              <c:showPercent val="0"/>
            </c:dLbl>
            <c:dLbl>
              <c:idx val="305"/>
              <c:tx>
                <c:rich>
                  <a:bodyPr vert="horz" rot="0" anchor="ctr"/>
                  <a:lstStyle/>
                  <a:p>
                    <a:pPr algn="ctr">
                      <a:defRPr/>
                    </a:pPr>
                    <a:r>
                      <a:rPr lang="en-US" cap="none" sz="700" b="0" i="0" u="none" baseline="0">
                        <a:solidFill>
                          <a:srgbClr val="000000"/>
                        </a:solidFill>
                        <a:latin typeface="Arial"/>
                        <a:ea typeface="Arial"/>
                        <a:cs typeface="Arial"/>
                      </a:rPr>
                      <a:t>G0KSC 15 LFA</a:t>
                    </a:r>
                  </a:p>
                </c:rich>
              </c:tx>
              <c:numFmt formatCode="General" sourceLinked="1"/>
              <c:showLegendKey val="0"/>
              <c:showVal val="0"/>
              <c:showBubbleSize val="0"/>
              <c:showCatName val="1"/>
              <c:showSerName val="0"/>
              <c:showPercent val="0"/>
            </c:dLbl>
            <c:dLbl>
              <c:idx val="306"/>
              <c:tx>
                <c:rich>
                  <a:bodyPr vert="horz" rot="0" anchor="ctr"/>
                  <a:lstStyle/>
                  <a:p>
                    <a:pPr algn="ctr">
                      <a:defRPr/>
                    </a:pPr>
                    <a:r>
                      <a:rPr lang="en-US" cap="none" sz="700" b="0" i="0" u="none" baseline="0">
                        <a:solidFill>
                          <a:srgbClr val="000000"/>
                        </a:solidFill>
                        <a:latin typeface="Arial"/>
                        <a:ea typeface="Arial"/>
                        <a:cs typeface="Arial"/>
                      </a:rPr>
                      <a:t>*G0KSC 15 LFA</a:t>
                    </a:r>
                  </a:p>
                </c:rich>
              </c:tx>
              <c:numFmt formatCode="General" sourceLinked="1"/>
              <c:dLblPos val="r"/>
              <c:showLegendKey val="0"/>
              <c:showVal val="0"/>
              <c:showBubbleSize val="0"/>
              <c:showCatName val="1"/>
              <c:showSerName val="0"/>
              <c:showPercent val="0"/>
            </c:dLbl>
            <c:dLbl>
              <c:idx val="307"/>
              <c:tx>
                <c:rich>
                  <a:bodyPr vert="horz" rot="0" anchor="ctr"/>
                  <a:lstStyle/>
                  <a:p>
                    <a:pPr algn="ctr">
                      <a:defRPr/>
                    </a:pPr>
                    <a:r>
                      <a:rPr lang="en-US" cap="none" sz="700" b="0" i="0" u="none" baseline="0">
                        <a:solidFill>
                          <a:srgbClr val="000000"/>
                        </a:solidFill>
                        <a:latin typeface="Arial"/>
                        <a:ea typeface="Arial"/>
                        <a:cs typeface="Arial"/>
                      </a:rPr>
                      <a:t>InnoV 15 LFA</a:t>
                    </a:r>
                  </a:p>
                </c:rich>
              </c:tx>
              <c:numFmt formatCode="General" sourceLinked="1"/>
              <c:dLblPos val="r"/>
              <c:showLegendKey val="0"/>
              <c:showVal val="0"/>
              <c:showBubbleSize val="0"/>
              <c:showCatName val="1"/>
              <c:showSerName val="0"/>
              <c:showPercent val="0"/>
            </c:dLbl>
            <c:dLbl>
              <c:idx val="308"/>
              <c:tx>
                <c:rich>
                  <a:bodyPr vert="horz" rot="0" anchor="ctr"/>
                  <a:lstStyle/>
                  <a:p>
                    <a:pPr algn="ctr">
                      <a:defRPr/>
                    </a:pPr>
                    <a:r>
                      <a:rPr lang="en-US" cap="none" sz="700" b="0" i="0" u="none" baseline="0">
                        <a:solidFill>
                          <a:srgbClr val="000000"/>
                        </a:solidFill>
                        <a:latin typeface="Arial"/>
                        <a:ea typeface="Arial"/>
                        <a:cs typeface="Arial"/>
                      </a:rPr>
                      <a:t>*InnoV 15 LFA</a:t>
                    </a:r>
                  </a:p>
                </c:rich>
              </c:tx>
              <c:numFmt formatCode="General" sourceLinked="1"/>
              <c:showLegendKey val="0"/>
              <c:showVal val="0"/>
              <c:showBubbleSize val="0"/>
              <c:showCatName val="1"/>
              <c:showSerName val="0"/>
              <c:showPercent val="0"/>
            </c:dLbl>
            <c:dLbl>
              <c:idx val="309"/>
              <c:tx>
                <c:rich>
                  <a:bodyPr vert="horz" rot="0" anchor="ctr"/>
                  <a:lstStyle/>
                  <a:p>
                    <a:pPr algn="ctr">
                      <a:defRPr/>
                    </a:pPr>
                    <a:r>
                      <a:rPr lang="en-US" cap="none" sz="700" b="0" i="0" u="none" baseline="0">
                        <a:solidFill>
                          <a:srgbClr val="000000"/>
                        </a:solidFill>
                        <a:latin typeface="Arial"/>
                        <a:ea typeface="Arial"/>
                        <a:cs typeface="Arial"/>
                      </a:rPr>
                      <a:t>K1FO 18</a:t>
                    </a:r>
                  </a:p>
                </c:rich>
              </c:tx>
              <c:numFmt formatCode="General" sourceLinked="1"/>
              <c:dLblPos val="l"/>
              <c:showLegendKey val="0"/>
              <c:showVal val="0"/>
              <c:showBubbleSize val="0"/>
              <c:showCatName val="1"/>
              <c:showSerName val="0"/>
              <c:showPercent val="0"/>
            </c:dLbl>
            <c:dLbl>
              <c:idx val="310"/>
              <c:tx>
                <c:rich>
                  <a:bodyPr vert="horz" rot="0" anchor="ctr"/>
                  <a:lstStyle/>
                  <a:p>
                    <a:pPr algn="ctr">
                      <a:defRPr/>
                    </a:pPr>
                    <a:r>
                      <a:rPr lang="en-US" cap="none" sz="700" b="0" i="0" u="none" baseline="0">
                        <a:solidFill>
                          <a:srgbClr val="000000"/>
                        </a:solidFill>
                        <a:latin typeface="Arial"/>
                        <a:ea typeface="Arial"/>
                        <a:cs typeface="Arial"/>
                      </a:rPr>
                      <a:t>+InnoV 15 OWL G/T</a:t>
                    </a:r>
                  </a:p>
                </c:rich>
              </c:tx>
              <c:numFmt formatCode="General" sourceLinked="1"/>
              <c:showLegendKey val="0"/>
              <c:showVal val="0"/>
              <c:showBubbleSize val="0"/>
              <c:showCatName val="1"/>
              <c:showSerName val="0"/>
              <c:showPercent val="0"/>
            </c:dLbl>
            <c:dLbl>
              <c:idx val="311"/>
              <c:tx>
                <c:rich>
                  <a:bodyPr vert="horz" rot="0" anchor="ctr"/>
                  <a:lstStyle/>
                  <a:p>
                    <a:pPr algn="ctr">
                      <a:defRPr/>
                    </a:pPr>
                    <a:r>
                      <a:rPr lang="en-US" cap="none" sz="700" b="0" i="0" u="none" baseline="0">
                        <a:solidFill>
                          <a:srgbClr val="000000"/>
                        </a:solidFill>
                        <a:latin typeface="Arial"/>
                        <a:ea typeface="Arial"/>
                        <a:cs typeface="Arial"/>
                      </a:rPr>
                      <a:t>*+InnoV 15 OWL G/T</a:t>
                    </a:r>
                  </a:p>
                </c:rich>
              </c:tx>
              <c:numFmt formatCode="General" sourceLinked="1"/>
              <c:dLblPos val="l"/>
              <c:showLegendKey val="0"/>
              <c:showVal val="0"/>
              <c:showBubbleSize val="0"/>
              <c:showCatName val="1"/>
              <c:showSerName val="0"/>
              <c:showPercent val="0"/>
            </c:dLbl>
            <c:dLbl>
              <c:idx val="312"/>
              <c:tx>
                <c:rich>
                  <a:bodyPr vert="horz" rot="0" anchor="ctr"/>
                  <a:lstStyle/>
                  <a:p>
                    <a:pPr algn="ctr">
                      <a:defRPr/>
                    </a:pPr>
                    <a:r>
                      <a:rPr lang="en-US" cap="none" sz="700" b="0" i="0" u="none" baseline="0">
                        <a:solidFill>
                          <a:srgbClr val="000000"/>
                        </a:solidFill>
                        <a:latin typeface="Arial"/>
                        <a:ea typeface="Arial"/>
                        <a:cs typeface="Arial"/>
                      </a:rPr>
                      <a:t>*M2 28 XPOL H</a:t>
                    </a:r>
                  </a:p>
                </c:rich>
              </c:tx>
              <c:numFmt formatCode="General" sourceLinked="1"/>
              <c:showLegendKey val="0"/>
              <c:showVal val="0"/>
              <c:showBubbleSize val="0"/>
              <c:showCatName val="1"/>
              <c:showSerName val="0"/>
              <c:showPercent val="0"/>
            </c:dLbl>
            <c:dLbl>
              <c:idx val="313"/>
              <c:tx>
                <c:rich>
                  <a:bodyPr vert="horz" rot="0" anchor="ctr"/>
                  <a:lstStyle/>
                  <a:p>
                    <a:pPr algn="ctr">
                      <a:defRPr/>
                    </a:pPr>
                    <a:r>
                      <a:rPr lang="en-US" cap="none" sz="700" b="0" i="0" u="none" baseline="0">
                        <a:solidFill>
                          <a:srgbClr val="000000"/>
                        </a:solidFill>
                        <a:latin typeface="Arial"/>
                        <a:ea typeface="Arial"/>
                        <a:cs typeface="Arial"/>
                      </a:rPr>
                      <a:t>*M2 28 XPOL V</a:t>
                    </a:r>
                  </a:p>
                </c:rich>
              </c:tx>
              <c:numFmt formatCode="General" sourceLinked="1"/>
              <c:dLblPos val="l"/>
              <c:showLegendKey val="0"/>
              <c:showVal val="0"/>
              <c:showBubbleSize val="0"/>
              <c:showCatName val="1"/>
              <c:showSerName val="0"/>
              <c:showPercent val="0"/>
            </c:dLbl>
            <c:dLbl>
              <c:idx val="314"/>
              <c:tx>
                <c:rich>
                  <a:bodyPr vert="horz" rot="0" anchor="ctr"/>
                  <a:lstStyle/>
                  <a:p>
                    <a:pPr algn="ctr">
                      <a:defRPr/>
                    </a:pPr>
                    <a:r>
                      <a:rPr lang="en-US" cap="none" sz="700" b="0" i="0" u="none" baseline="0">
                        <a:solidFill>
                          <a:srgbClr val="000000"/>
                        </a:solidFill>
                        <a:latin typeface="Arial"/>
                        <a:ea typeface="Arial"/>
                        <a:cs typeface="Arial"/>
                      </a:rPr>
                      <a:t>#M2 28 XPOL H</a:t>
                    </a:r>
                  </a:p>
                </c:rich>
              </c:tx>
              <c:numFmt formatCode="General" sourceLinked="1"/>
              <c:showLegendKey val="0"/>
              <c:showVal val="0"/>
              <c:showBubbleSize val="0"/>
              <c:showCatName val="1"/>
              <c:showSerName val="0"/>
              <c:showPercent val="0"/>
            </c:dLbl>
            <c:dLbl>
              <c:idx val="315"/>
              <c:tx>
                <c:rich>
                  <a:bodyPr vert="horz" rot="0" anchor="ctr"/>
                  <a:lstStyle/>
                  <a:p>
                    <a:pPr algn="ctr">
                      <a:defRPr/>
                    </a:pPr>
                    <a:r>
                      <a:rPr lang="en-US" cap="none" sz="700" b="0" i="0" u="none" baseline="0">
                        <a:solidFill>
                          <a:srgbClr val="000000"/>
                        </a:solidFill>
                        <a:latin typeface="Arial"/>
                        <a:ea typeface="Arial"/>
                        <a:cs typeface="Arial"/>
                      </a:rPr>
                      <a:t>#M2 28 XPOL V</a:t>
                    </a:r>
                  </a:p>
                </c:rich>
              </c:tx>
              <c:numFmt formatCode="General" sourceLinked="1"/>
              <c:dLblPos val="l"/>
              <c:showLegendKey val="0"/>
              <c:showVal val="0"/>
              <c:showBubbleSize val="0"/>
              <c:showCatName val="1"/>
              <c:showSerName val="0"/>
              <c:showPercent val="0"/>
            </c:dLbl>
            <c:dLbl>
              <c:idx val="316"/>
              <c:tx>
                <c:rich>
                  <a:bodyPr vert="horz" rot="0" anchor="ctr"/>
                  <a:lstStyle/>
                  <a:p>
                    <a:pPr algn="ctr">
                      <a:defRPr/>
                    </a:pPr>
                    <a:r>
                      <a:rPr lang="en-US" cap="none" sz="700" b="0" i="0" u="none" baseline="0">
                        <a:solidFill>
                          <a:srgbClr val="000000"/>
                        </a:solidFill>
                        <a:latin typeface="Arial"/>
                        <a:ea typeface="Arial"/>
                        <a:cs typeface="Arial"/>
                      </a:rPr>
                      <a:t>DJ9BV 4.8</a:t>
                    </a:r>
                  </a:p>
                </c:rich>
              </c:tx>
              <c:numFmt formatCode="General" sourceLinked="1"/>
              <c:showLegendKey val="0"/>
              <c:showVal val="0"/>
              <c:showBubbleSize val="0"/>
              <c:showCatName val="1"/>
              <c:showSerName val="0"/>
              <c:showPercent val="0"/>
            </c:dLbl>
            <c:dLbl>
              <c:idx val="317"/>
              <c:tx>
                <c:rich>
                  <a:bodyPr vert="horz" rot="0" anchor="ctr"/>
                  <a:lstStyle/>
                  <a:p>
                    <a:pPr algn="ctr">
                      <a:defRPr/>
                    </a:pPr>
                    <a:r>
                      <a:rPr lang="en-US" cap="none" sz="700" b="0" i="0" u="none" baseline="0">
                        <a:solidFill>
                          <a:srgbClr val="000000"/>
                        </a:solidFill>
                        <a:latin typeface="Arial"/>
                        <a:ea typeface="Arial"/>
                        <a:cs typeface="Arial"/>
                      </a:rPr>
                      <a:t>*M2 5WL</a:t>
                    </a:r>
                  </a:p>
                </c:rich>
              </c:tx>
              <c:numFmt formatCode="General" sourceLinked="1"/>
              <c:dLblPos val="l"/>
              <c:showLegendKey val="0"/>
              <c:showVal val="0"/>
              <c:showBubbleSize val="0"/>
              <c:showCatName val="1"/>
              <c:showSerName val="0"/>
              <c:showPercent val="0"/>
            </c:dLbl>
            <c:dLbl>
              <c:idx val="318"/>
              <c:tx>
                <c:rich>
                  <a:bodyPr vert="horz" rot="0" anchor="ctr"/>
                  <a:lstStyle/>
                  <a:p>
                    <a:pPr algn="ctr">
                      <a:defRPr/>
                    </a:pPr>
                    <a:r>
                      <a:rPr lang="en-US" cap="none" sz="700" b="0" i="0" u="none" baseline="0">
                        <a:solidFill>
                          <a:srgbClr val="000000"/>
                        </a:solidFill>
                        <a:latin typeface="Arial"/>
                        <a:ea typeface="Arial"/>
                        <a:cs typeface="Arial"/>
                      </a:rPr>
                      <a:t>M2 5WL</a:t>
                    </a:r>
                  </a:p>
                </c:rich>
              </c:tx>
              <c:numFmt formatCode="General" sourceLinked="1"/>
              <c:showLegendKey val="0"/>
              <c:showVal val="0"/>
              <c:showBubbleSize val="0"/>
              <c:showCatName val="1"/>
              <c:showSerName val="0"/>
              <c:showPercent val="0"/>
            </c:dLbl>
            <c:dLbl>
              <c:idx val="319"/>
              <c:tx>
                <c:rich>
                  <a:bodyPr vert="horz" rot="0" anchor="ctr"/>
                  <a:lstStyle/>
                  <a:p>
                    <a:pPr algn="ctr">
                      <a:defRPr/>
                    </a:pPr>
                    <a:r>
                      <a:rPr lang="en-US" cap="none" sz="700" b="0" i="0" u="none" baseline="0">
                        <a:solidFill>
                          <a:srgbClr val="000000"/>
                        </a:solidFill>
                        <a:latin typeface="Arial"/>
                        <a:ea typeface="Arial"/>
                        <a:cs typeface="Arial"/>
                      </a:rPr>
                      <a:t>YU7EF 15</a:t>
                    </a:r>
                  </a:p>
                </c:rich>
              </c:tx>
              <c:numFmt formatCode="General" sourceLinked="1"/>
              <c:dLblPos val="l"/>
              <c:showLegendKey val="0"/>
              <c:showVal val="0"/>
              <c:showBubbleSize val="0"/>
              <c:showCatName val="1"/>
              <c:showSerName val="0"/>
              <c:showPercent val="0"/>
            </c:dLbl>
            <c:dLbl>
              <c:idx val="320"/>
              <c:tx>
                <c:rich>
                  <a:bodyPr vert="horz" rot="0" anchor="ctr"/>
                  <a:lstStyle/>
                  <a:p>
                    <a:pPr algn="ctr">
                      <a:defRPr/>
                    </a:pPr>
                    <a:r>
                      <a:rPr lang="en-US" cap="none" sz="700" b="0" i="0" u="none" baseline="0">
                        <a:solidFill>
                          <a:srgbClr val="000000"/>
                        </a:solidFill>
                        <a:latin typeface="Arial"/>
                        <a:ea typeface="Arial"/>
                        <a:cs typeface="Arial"/>
                      </a:rPr>
                      <a:t>+RU1AA_2</a:t>
                    </a:r>
                  </a:p>
                </c:rich>
              </c:tx>
              <c:numFmt formatCode="General" sourceLinked="1"/>
              <c:showLegendKey val="0"/>
              <c:showVal val="0"/>
              <c:showBubbleSize val="0"/>
              <c:showCatName val="1"/>
              <c:showSerName val="0"/>
              <c:showPercent val="0"/>
            </c:dLbl>
            <c:dLbl>
              <c:idx val="321"/>
              <c:tx>
                <c:rich>
                  <a:bodyPr vert="horz" rot="0" anchor="ctr"/>
                  <a:lstStyle/>
                  <a:p>
                    <a:pPr algn="ctr">
                      <a:defRPr/>
                    </a:pPr>
                    <a:r>
                      <a:rPr lang="en-US" cap="none" sz="700" b="0" i="0" u="none" baseline="0">
                        <a:solidFill>
                          <a:srgbClr val="000000"/>
                        </a:solidFill>
                        <a:latin typeface="Arial"/>
                        <a:ea typeface="Arial"/>
                        <a:cs typeface="Arial"/>
                      </a:rPr>
                      <a:t>+RA3AQ 15</a:t>
                    </a:r>
                  </a:p>
                </c:rich>
              </c:tx>
              <c:numFmt formatCode="General" sourceLinked="1"/>
              <c:dLblPos val="l"/>
              <c:showLegendKey val="0"/>
              <c:showVal val="0"/>
              <c:showBubbleSize val="0"/>
              <c:showCatName val="1"/>
              <c:showSerName val="0"/>
              <c:showPercent val="0"/>
            </c:dLbl>
            <c:dLbl>
              <c:idx val="322"/>
              <c:tx>
                <c:rich>
                  <a:bodyPr vert="horz" rot="0" anchor="ctr"/>
                  <a:lstStyle/>
                  <a:p>
                    <a:pPr algn="ctr">
                      <a:defRPr/>
                    </a:pPr>
                    <a:r>
                      <a:rPr lang="en-US" cap="none" sz="700" b="0" i="0" u="none" baseline="0">
                        <a:solidFill>
                          <a:srgbClr val="000000"/>
                        </a:solidFill>
                        <a:latin typeface="Arial"/>
                        <a:ea typeface="Arial"/>
                        <a:cs typeface="Arial"/>
                      </a:rPr>
                      <a:t>*+SM5BSZ 14 XPOL H</a:t>
                    </a:r>
                  </a:p>
                </c:rich>
              </c:tx>
              <c:numFmt formatCode="General" sourceLinked="1"/>
              <c:showLegendKey val="0"/>
              <c:showVal val="0"/>
              <c:showBubbleSize val="0"/>
              <c:showCatName val="1"/>
              <c:showSerName val="0"/>
              <c:showPercent val="0"/>
            </c:dLbl>
            <c:dLbl>
              <c:idx val="323"/>
              <c:tx>
                <c:rich>
                  <a:bodyPr vert="horz" rot="0" anchor="ctr"/>
                  <a:lstStyle/>
                  <a:p>
                    <a:pPr algn="ctr">
                      <a:defRPr/>
                    </a:pPr>
                    <a:r>
                      <a:rPr lang="en-US" cap="none" sz="700" b="0" i="0" u="none" baseline="0">
                        <a:solidFill>
                          <a:srgbClr val="000000"/>
                        </a:solidFill>
                        <a:latin typeface="Arial"/>
                        <a:ea typeface="Arial"/>
                        <a:cs typeface="Arial"/>
                      </a:rPr>
                      <a:t>*+SM5BSZ 14 XPOL V</a:t>
                    </a:r>
                  </a:p>
                </c:rich>
              </c:tx>
              <c:numFmt formatCode="General" sourceLinked="1"/>
              <c:dLblPos val="l"/>
              <c:showLegendKey val="0"/>
              <c:showVal val="0"/>
              <c:showBubbleSize val="0"/>
              <c:showCatName val="1"/>
              <c:showSerName val="0"/>
              <c:showPercent val="0"/>
            </c:dLbl>
            <c:dLbl>
              <c:idx val="324"/>
              <c:tx>
                <c:rich>
                  <a:bodyPr vert="horz" rot="0" anchor="ctr"/>
                  <a:lstStyle/>
                  <a:p>
                    <a:pPr algn="ctr">
                      <a:defRPr/>
                    </a:pPr>
                    <a:r>
                      <a:rPr lang="en-US" cap="none" sz="700" b="0" i="0" u="none" baseline="0">
                        <a:solidFill>
                          <a:srgbClr val="000000"/>
                        </a:solidFill>
                        <a:latin typeface="Arial"/>
                        <a:ea typeface="Arial"/>
                        <a:cs typeface="Arial"/>
                      </a:rPr>
                      <a:t>+SM5BSZ 14</a:t>
                    </a:r>
                  </a:p>
                </c:rich>
              </c:tx>
              <c:numFmt formatCode="General" sourceLinked="1"/>
              <c:showLegendKey val="0"/>
              <c:showVal val="0"/>
              <c:showBubbleSize val="0"/>
              <c:showCatName val="1"/>
              <c:showSerName val="0"/>
              <c:showPercent val="0"/>
            </c:dLbl>
            <c:dLbl>
              <c:idx val="325"/>
              <c:tx>
                <c:rich>
                  <a:bodyPr vert="horz" rot="0" anchor="ctr"/>
                  <a:lstStyle/>
                  <a:p>
                    <a:pPr algn="ctr">
                      <a:defRPr/>
                    </a:pPr>
                    <a:r>
                      <a:rPr lang="en-US" cap="none" sz="700" b="0" i="0" u="none" baseline="0">
                        <a:solidFill>
                          <a:srgbClr val="000000"/>
                        </a:solidFill>
                        <a:latin typeface="Arial"/>
                        <a:ea typeface="Arial"/>
                        <a:cs typeface="Arial"/>
                      </a:rPr>
                      <a:t>+SM5BSZ 14 XPOL H</a:t>
                    </a:r>
                  </a:p>
                </c:rich>
              </c:tx>
              <c:numFmt formatCode="General" sourceLinked="1"/>
              <c:dLblPos val="l"/>
              <c:showLegendKey val="0"/>
              <c:showVal val="0"/>
              <c:showBubbleSize val="0"/>
              <c:showCatName val="1"/>
              <c:showSerName val="0"/>
              <c:showPercent val="0"/>
            </c:dLbl>
            <c:dLbl>
              <c:idx val="326"/>
              <c:tx>
                <c:rich>
                  <a:bodyPr vert="horz" rot="0" anchor="ctr"/>
                  <a:lstStyle/>
                  <a:p>
                    <a:pPr algn="ctr">
                      <a:defRPr/>
                    </a:pPr>
                    <a:r>
                      <a:rPr lang="en-US" cap="none" sz="700" b="0" i="0" u="none" baseline="0">
                        <a:solidFill>
                          <a:srgbClr val="000000"/>
                        </a:solidFill>
                        <a:latin typeface="Arial"/>
                        <a:ea typeface="Arial"/>
                        <a:cs typeface="Arial"/>
                      </a:rPr>
                      <a:t>+SM5BSZ 14 XPOL V</a:t>
                    </a:r>
                  </a:p>
                </c:rich>
              </c:tx>
              <c:numFmt formatCode="General" sourceLinked="1"/>
              <c:showLegendKey val="0"/>
              <c:showVal val="0"/>
              <c:showBubbleSize val="0"/>
              <c:showCatName val="1"/>
              <c:showSerName val="0"/>
              <c:showPercent val="0"/>
            </c:dLbl>
            <c:dLbl>
              <c:idx val="327"/>
              <c:tx>
                <c:rich>
                  <a:bodyPr vert="horz" rot="0" anchor="ctr"/>
                  <a:lstStyle/>
                  <a:p>
                    <a:pPr algn="ctr">
                      <a:defRPr/>
                    </a:pPr>
                    <a:r>
                      <a:rPr lang="en-US" cap="none" sz="700" b="0" i="0" u="none" baseline="0">
                        <a:solidFill>
                          <a:srgbClr val="000000"/>
                        </a:solidFill>
                        <a:latin typeface="Arial"/>
                        <a:ea typeface="Arial"/>
                        <a:cs typeface="Arial"/>
                      </a:rPr>
                      <a:t>K5GW 17</a:t>
                    </a:r>
                  </a:p>
                </c:rich>
              </c:tx>
              <c:numFmt formatCode="General" sourceLinked="1"/>
              <c:dLblPos val="l"/>
              <c:showLegendKey val="0"/>
              <c:showVal val="0"/>
              <c:showBubbleSize val="0"/>
              <c:showCatName val="1"/>
              <c:showSerName val="0"/>
              <c:showPercent val="0"/>
            </c:dLbl>
            <c:dLbl>
              <c:idx val="328"/>
              <c:tx>
                <c:rich>
                  <a:bodyPr vert="horz" rot="0" anchor="ctr"/>
                  <a:lstStyle/>
                  <a:p>
                    <a:pPr algn="ctr">
                      <a:defRPr/>
                    </a:pPr>
                    <a:r>
                      <a:rPr lang="en-US" cap="none" sz="700" b="0" i="0" u="none" baseline="0">
                        <a:solidFill>
                          <a:srgbClr val="000000"/>
                        </a:solidFill>
                        <a:latin typeface="Arial"/>
                        <a:ea typeface="Arial"/>
                        <a:cs typeface="Arial"/>
                      </a:rPr>
                      <a:t>SM2CEW 19</a:t>
                    </a:r>
                  </a:p>
                </c:rich>
              </c:tx>
              <c:numFmt formatCode="General" sourceLinked="1"/>
              <c:showLegendKey val="0"/>
              <c:showVal val="0"/>
              <c:showBubbleSize val="0"/>
              <c:showCatName val="1"/>
              <c:showSerName val="0"/>
              <c:showPercent val="0"/>
            </c:dLbl>
            <c:dLbl>
              <c:idx val="329"/>
              <c:tx>
                <c:rich>
                  <a:bodyPr vert="horz" rot="0" anchor="ctr"/>
                  <a:lstStyle/>
                  <a:p>
                    <a:pPr algn="ctr">
                      <a:defRPr/>
                    </a:pPr>
                    <a:r>
                      <a:rPr lang="en-US" cap="none" sz="700" b="0" i="0" u="none" baseline="0">
                        <a:solidFill>
                          <a:srgbClr val="000000"/>
                        </a:solidFill>
                        <a:latin typeface="Arial"/>
                        <a:ea typeface="Arial"/>
                        <a:cs typeface="Arial"/>
                      </a:rPr>
                      <a:t>#SM2CEW 19 XPOL H</a:t>
                    </a:r>
                  </a:p>
                </c:rich>
              </c:tx>
              <c:numFmt formatCode="General" sourceLinked="1"/>
              <c:dLblPos val="l"/>
              <c:showLegendKey val="0"/>
              <c:showVal val="0"/>
              <c:showBubbleSize val="0"/>
              <c:showCatName val="1"/>
              <c:showSerName val="0"/>
              <c:showPercent val="0"/>
            </c:dLbl>
            <c:dLbl>
              <c:idx val="330"/>
              <c:tx>
                <c:rich>
                  <a:bodyPr vert="horz" rot="0" anchor="ctr"/>
                  <a:lstStyle/>
                  <a:p>
                    <a:pPr algn="ctr">
                      <a:defRPr/>
                    </a:pPr>
                    <a:r>
                      <a:rPr lang="en-US" cap="none" sz="700" b="0" i="0" u="none" baseline="0">
                        <a:solidFill>
                          <a:srgbClr val="000000"/>
                        </a:solidFill>
                        <a:latin typeface="Arial"/>
                        <a:ea typeface="Arial"/>
                        <a:cs typeface="Arial"/>
                      </a:rPr>
                      <a:t>#SM2CEW 19 XPOL V</a:t>
                    </a:r>
                  </a:p>
                </c:rich>
              </c:tx>
              <c:numFmt formatCode="General" sourceLinked="1"/>
              <c:showLegendKey val="0"/>
              <c:showVal val="0"/>
              <c:showBubbleSize val="0"/>
              <c:showCatName val="1"/>
              <c:showSerName val="0"/>
              <c:showPercent val="0"/>
            </c:dLbl>
            <c:dLbl>
              <c:idx val="331"/>
              <c:tx>
                <c:rich>
                  <a:bodyPr vert="horz" rot="0" anchor="ctr"/>
                  <a:lstStyle/>
                  <a:p>
                    <a:pPr algn="ctr">
                      <a:defRPr/>
                    </a:pPr>
                    <a:r>
                      <a:rPr lang="en-US" cap="none" sz="700" b="0" i="0" u="none" baseline="0">
                        <a:solidFill>
                          <a:srgbClr val="000000"/>
                        </a:solidFill>
                        <a:latin typeface="Arial"/>
                        <a:ea typeface="Arial"/>
                        <a:cs typeface="Arial"/>
                      </a:rPr>
                      <a:t>+G0KSC 16 OWL XPOL H</a:t>
                    </a:r>
                  </a:p>
                </c:rich>
              </c:tx>
              <c:numFmt formatCode="General" sourceLinked="1"/>
              <c:dLblPos val="l"/>
              <c:showLegendKey val="0"/>
              <c:showVal val="0"/>
              <c:showBubbleSize val="0"/>
              <c:showCatName val="1"/>
              <c:showSerName val="0"/>
              <c:showPercent val="0"/>
            </c:dLbl>
            <c:dLbl>
              <c:idx val="332"/>
              <c:tx>
                <c:rich>
                  <a:bodyPr vert="horz" rot="0" anchor="ctr"/>
                  <a:lstStyle/>
                  <a:p>
                    <a:pPr algn="ctr">
                      <a:defRPr/>
                    </a:pPr>
                    <a:r>
                      <a:rPr lang="en-US" cap="none" sz="700" b="0" i="0" u="none" baseline="0">
                        <a:solidFill>
                          <a:srgbClr val="000000"/>
                        </a:solidFill>
                        <a:latin typeface="Arial"/>
                        <a:ea typeface="Arial"/>
                        <a:cs typeface="Arial"/>
                      </a:rPr>
                      <a:t>+G0KSC 16 OWL XPOL V</a:t>
                    </a:r>
                  </a:p>
                </c:rich>
              </c:tx>
              <c:numFmt formatCode="General" sourceLinked="1"/>
              <c:showLegendKey val="0"/>
              <c:showVal val="0"/>
              <c:showBubbleSize val="0"/>
              <c:showCatName val="1"/>
              <c:showSerName val="0"/>
              <c:showPercent val="0"/>
            </c:dLbl>
            <c:dLbl>
              <c:idx val="333"/>
              <c:tx>
                <c:rich>
                  <a:bodyPr vert="horz" rot="0" anchor="ctr"/>
                  <a:lstStyle/>
                  <a:p>
                    <a:pPr algn="ctr">
                      <a:defRPr/>
                    </a:pPr>
                    <a:r>
                      <a:rPr lang="en-US" cap="none" sz="700" b="0" i="0" u="none" baseline="0">
                        <a:solidFill>
                          <a:srgbClr val="000000"/>
                        </a:solidFill>
                        <a:latin typeface="Arial"/>
                        <a:ea typeface="Arial"/>
                        <a:cs typeface="Arial"/>
                      </a:rPr>
                      <a:t>*BVO-5WL</a:t>
                    </a:r>
                  </a:p>
                </c:rich>
              </c:tx>
              <c:numFmt formatCode="General" sourceLinked="1"/>
              <c:dLblPos val="l"/>
              <c:showLegendKey val="0"/>
              <c:showVal val="0"/>
              <c:showBubbleSize val="0"/>
              <c:showCatName val="1"/>
              <c:showSerName val="0"/>
              <c:showPercent val="0"/>
            </c:dLbl>
            <c:dLbl>
              <c:idx val="334"/>
              <c:tx>
                <c:rich>
                  <a:bodyPr vert="horz" rot="0" anchor="ctr"/>
                  <a:lstStyle/>
                  <a:p>
                    <a:pPr algn="ctr">
                      <a:defRPr/>
                    </a:pPr>
                    <a:r>
                      <a:rPr lang="en-US" cap="none" sz="700" b="0" i="0" u="none" baseline="0">
                        <a:solidFill>
                          <a:srgbClr val="000000"/>
                        </a:solidFill>
                        <a:latin typeface="Arial"/>
                        <a:ea typeface="Arial"/>
                        <a:cs typeface="Arial"/>
                      </a:rPr>
                      <a:t>BVO-5WL</a:t>
                    </a:r>
                  </a:p>
                </c:rich>
              </c:tx>
              <c:numFmt formatCode="General" sourceLinked="1"/>
              <c:showLegendKey val="0"/>
              <c:showVal val="0"/>
              <c:showBubbleSize val="0"/>
              <c:showCatName val="1"/>
              <c:showSerName val="0"/>
              <c:showPercent val="0"/>
            </c:dLbl>
            <c:dLbl>
              <c:idx val="335"/>
              <c:tx>
                <c:rich>
                  <a:bodyPr vert="horz" rot="0" anchor="ctr"/>
                  <a:lstStyle/>
                  <a:p>
                    <a:pPr algn="ctr">
                      <a:defRPr/>
                    </a:pPr>
                    <a:r>
                      <a:rPr lang="en-US" cap="none" sz="700" b="0" i="0" u="none" baseline="0">
                        <a:solidFill>
                          <a:srgbClr val="000000"/>
                        </a:solidFill>
                        <a:latin typeface="Arial"/>
                        <a:ea typeface="Arial"/>
                        <a:cs typeface="Arial"/>
                      </a:rPr>
                      <a:t>+InnoV 15 OWL G/T-2</a:t>
                    </a:r>
                  </a:p>
                </c:rich>
              </c:tx>
              <c:numFmt formatCode="General" sourceLinked="1"/>
              <c:dLblPos val="l"/>
              <c:showLegendKey val="0"/>
              <c:showVal val="0"/>
              <c:showBubbleSize val="0"/>
              <c:showCatName val="1"/>
              <c:showSerName val="0"/>
              <c:showPercent val="0"/>
            </c:dLbl>
            <c:dLbl>
              <c:idx val="336"/>
              <c:tx>
                <c:rich>
                  <a:bodyPr vert="horz" rot="0" anchor="ctr"/>
                  <a:lstStyle/>
                  <a:p>
                    <a:pPr algn="ctr">
                      <a:defRPr/>
                    </a:pPr>
                    <a:r>
                      <a:rPr lang="en-US" cap="none" sz="700" b="0" i="0" u="none" baseline="0">
                        <a:solidFill>
                          <a:srgbClr val="000000"/>
                        </a:solidFill>
                        <a:latin typeface="Arial"/>
                        <a:ea typeface="Arial"/>
                        <a:cs typeface="Arial"/>
                      </a:rPr>
                      <a:t>+*InnoV 15 OWL G/T-2</a:t>
                    </a:r>
                  </a:p>
                </c:rich>
              </c:tx>
              <c:numFmt formatCode="General" sourceLinked="1"/>
              <c:showLegendKey val="0"/>
              <c:showVal val="0"/>
              <c:showBubbleSize val="0"/>
              <c:showCatName val="1"/>
              <c:showSerName val="0"/>
              <c:showPercent val="0"/>
            </c:dLbl>
            <c:dLbl>
              <c:idx val="337"/>
              <c:tx>
                <c:rich>
                  <a:bodyPr vert="horz" rot="0" anchor="ctr"/>
                  <a:lstStyle/>
                  <a:p>
                    <a:pPr algn="ctr">
                      <a:defRPr/>
                    </a:pPr>
                    <a:r>
                      <a:rPr lang="en-US" cap="none" sz="700" b="0" i="0" u="none" baseline="0">
                        <a:solidFill>
                          <a:srgbClr val="000000"/>
                        </a:solidFill>
                        <a:latin typeface="Arial"/>
                        <a:ea typeface="Arial"/>
                        <a:cs typeface="Arial"/>
                      </a:rPr>
                      <a:t>YU7EF 16M</a:t>
                    </a:r>
                  </a:p>
                </c:rich>
              </c:tx>
              <c:numFmt formatCode="General" sourceLinked="1"/>
              <c:dLblPos val="l"/>
              <c:showLegendKey val="0"/>
              <c:showVal val="0"/>
              <c:showBubbleSize val="0"/>
              <c:showCatName val="1"/>
              <c:showSerName val="0"/>
              <c:showPercent val="0"/>
            </c:dLbl>
            <c:dLbl>
              <c:idx val="338"/>
              <c:tx>
                <c:rich>
                  <a:bodyPr vert="horz" rot="0" anchor="ctr"/>
                  <a:lstStyle/>
                  <a:p>
                    <a:pPr algn="ctr">
                      <a:defRPr/>
                    </a:pPr>
                    <a:r>
                      <a:rPr lang="en-US" cap="none" sz="700" b="0" i="0" u="none" baseline="0">
                        <a:solidFill>
                          <a:srgbClr val="000000"/>
                        </a:solidFill>
                        <a:latin typeface="Arial"/>
                        <a:ea typeface="Arial"/>
                        <a:cs typeface="Arial"/>
                      </a:rPr>
                      <a:t>+G0KSC 16 LFA3R</a:t>
                    </a:r>
                  </a:p>
                </c:rich>
              </c:tx>
              <c:numFmt formatCode="General" sourceLinked="1"/>
              <c:showLegendKey val="0"/>
              <c:showVal val="0"/>
              <c:showBubbleSize val="0"/>
              <c:showCatName val="1"/>
              <c:showSerName val="0"/>
              <c:showPercent val="0"/>
            </c:dLbl>
            <c:dLbl>
              <c:idx val="339"/>
              <c:tx>
                <c:rich>
                  <a:bodyPr vert="horz" rot="0" anchor="ctr"/>
                  <a:lstStyle/>
                  <a:p>
                    <a:pPr algn="ctr">
                      <a:defRPr/>
                    </a:pPr>
                    <a:r>
                      <a:rPr lang="en-US" cap="none" sz="700" b="0" i="0" u="none" baseline="0">
                        <a:solidFill>
                          <a:srgbClr val="000000"/>
                        </a:solidFill>
                        <a:latin typeface="Arial"/>
                        <a:ea typeface="Arial"/>
                        <a:cs typeface="Arial"/>
                      </a:rPr>
                      <a:t>K1FO 19</a:t>
                    </a:r>
                  </a:p>
                </c:rich>
              </c:tx>
              <c:numFmt formatCode="General" sourceLinked="1"/>
              <c:dLblPos val="l"/>
              <c:showLegendKey val="0"/>
              <c:showVal val="0"/>
              <c:showBubbleSize val="0"/>
              <c:showCatName val="1"/>
              <c:showSerName val="0"/>
              <c:showPercent val="0"/>
            </c:dLbl>
            <c:dLbl>
              <c:idx val="340"/>
              <c:tx>
                <c:rich>
                  <a:bodyPr vert="horz" rot="0" anchor="ctr"/>
                  <a:lstStyle/>
                  <a:p>
                    <a:pPr algn="ctr">
                      <a:defRPr/>
                    </a:pPr>
                    <a:r>
                      <a:rPr lang="en-US" cap="none" sz="700" b="0" i="0" u="none" baseline="0">
                        <a:solidFill>
                          <a:srgbClr val="000000"/>
                        </a:solidFill>
                        <a:latin typeface="Arial"/>
                        <a:ea typeface="Arial"/>
                        <a:cs typeface="Arial"/>
                      </a:rPr>
                      <a:t>Directive DSEFO144-19</a:t>
                    </a:r>
                  </a:p>
                </c:rich>
              </c:tx>
              <c:numFmt formatCode="General" sourceLinked="1"/>
              <c:showLegendKey val="0"/>
              <c:showVal val="0"/>
              <c:showBubbleSize val="0"/>
              <c:showCatName val="1"/>
              <c:showSerName val="0"/>
              <c:showPercent val="0"/>
            </c:dLbl>
            <c:dLbl>
              <c:idx val="341"/>
              <c:tx>
                <c:rich>
                  <a:bodyPr vert="horz" rot="0" anchor="ctr"/>
                  <a:lstStyle/>
                  <a:p>
                    <a:pPr algn="ctr">
                      <a:defRPr/>
                    </a:pPr>
                    <a:r>
                      <a:rPr lang="en-US" cap="none" sz="700" b="0" i="0" u="none" baseline="0">
                        <a:solidFill>
                          <a:srgbClr val="000000"/>
                        </a:solidFill>
                        <a:latin typeface="Arial"/>
                        <a:ea typeface="Arial"/>
                        <a:cs typeface="Arial"/>
                      </a:rPr>
                      <a:t>Cushcraft LFA-2M16EL</a:t>
                    </a:r>
                  </a:p>
                </c:rich>
              </c:tx>
              <c:numFmt formatCode="General" sourceLinked="1"/>
              <c:dLblPos val="l"/>
              <c:showLegendKey val="0"/>
              <c:showVal val="0"/>
              <c:showBubbleSize val="0"/>
              <c:showCatName val="1"/>
              <c:showSerName val="0"/>
              <c:showPercent val="0"/>
            </c:dLbl>
            <c:dLbl>
              <c:idx val="342"/>
              <c:tx>
                <c:rich>
                  <a:bodyPr vert="horz" rot="0" anchor="ctr"/>
                  <a:lstStyle/>
                  <a:p>
                    <a:pPr algn="ctr">
                      <a:defRPr/>
                    </a:pPr>
                    <a:r>
                      <a:rPr lang="en-US" cap="none" sz="700" b="0" i="0" u="none" baseline="0">
                        <a:solidFill>
                          <a:srgbClr val="000000"/>
                        </a:solidFill>
                        <a:latin typeface="Arial"/>
                        <a:ea typeface="Arial"/>
                        <a:cs typeface="Arial"/>
                      </a:rPr>
                      <a:t>+G0KSC 16 LFA</a:t>
                    </a:r>
                  </a:p>
                </c:rich>
              </c:tx>
              <c:numFmt formatCode="General" sourceLinked="1"/>
              <c:showLegendKey val="0"/>
              <c:showVal val="0"/>
              <c:showBubbleSize val="0"/>
              <c:showCatName val="1"/>
              <c:showSerName val="0"/>
              <c:showPercent val="0"/>
            </c:dLbl>
            <c:dLbl>
              <c:idx val="343"/>
              <c:tx>
                <c:rich>
                  <a:bodyPr vert="horz" rot="0" anchor="ctr"/>
                  <a:lstStyle/>
                  <a:p>
                    <a:pPr algn="ctr">
                      <a:defRPr/>
                    </a:pPr>
                    <a:r>
                      <a:rPr lang="en-US" cap="none" sz="700" b="0" i="0" u="none" baseline="0">
                        <a:solidFill>
                          <a:srgbClr val="000000"/>
                        </a:solidFill>
                        <a:latin typeface="Arial"/>
                        <a:ea typeface="Arial"/>
                        <a:cs typeface="Arial"/>
                      </a:rPr>
                      <a:t>+*G0KSC 16 LFA</a:t>
                    </a:r>
                  </a:p>
                </c:rich>
              </c:tx>
              <c:numFmt formatCode="General" sourceLinked="1"/>
              <c:dLblPos val="l"/>
              <c:showLegendKey val="0"/>
              <c:showVal val="0"/>
              <c:showBubbleSize val="0"/>
              <c:showCatName val="1"/>
              <c:showSerName val="0"/>
              <c:showPercent val="0"/>
            </c:dLbl>
            <c:dLbl>
              <c:idx val="344"/>
              <c:tx>
                <c:rich>
                  <a:bodyPr vert="horz" rot="0" anchor="ctr"/>
                  <a:lstStyle/>
                  <a:p>
                    <a:pPr algn="ctr">
                      <a:defRPr/>
                    </a:pPr>
                    <a:r>
                      <a:rPr lang="en-US" cap="none" sz="700" b="0" i="0" u="none" baseline="0">
                        <a:solidFill>
                          <a:srgbClr val="000000"/>
                        </a:solidFill>
                        <a:latin typeface="Arial"/>
                        <a:ea typeface="Arial"/>
                        <a:cs typeface="Arial"/>
                      </a:rPr>
                      <a:t>+EAntenna 144LFA16</a:t>
                    </a:r>
                  </a:p>
                </c:rich>
              </c:tx>
              <c:numFmt formatCode="General" sourceLinked="1"/>
              <c:showLegendKey val="0"/>
              <c:showVal val="0"/>
              <c:showBubbleSize val="0"/>
              <c:showCatName val="1"/>
              <c:showSerName val="0"/>
              <c:showPercent val="0"/>
            </c:dLbl>
            <c:dLbl>
              <c:idx val="345"/>
              <c:tx>
                <c:rich>
                  <a:bodyPr vert="horz" rot="0" anchor="ctr"/>
                  <a:lstStyle/>
                  <a:p>
                    <a:pPr algn="ctr">
                      <a:defRPr/>
                    </a:pPr>
                    <a:r>
                      <a:rPr lang="en-US" cap="none" sz="700" b="0" i="0" u="none" baseline="0">
                        <a:solidFill>
                          <a:srgbClr val="000000"/>
                        </a:solidFill>
                        <a:latin typeface="Arial"/>
                        <a:ea typeface="Arial"/>
                        <a:cs typeface="Arial"/>
                      </a:rPr>
                      <a:t>+Eantenna 144LFA16 H</a:t>
                    </a:r>
                  </a:p>
                </c:rich>
              </c:tx>
              <c:numFmt formatCode="General" sourceLinked="1"/>
              <c:dLblPos val="l"/>
              <c:showLegendKey val="0"/>
              <c:showVal val="0"/>
              <c:showBubbleSize val="0"/>
              <c:showCatName val="1"/>
              <c:showSerName val="0"/>
              <c:showPercent val="0"/>
            </c:dLbl>
            <c:dLbl>
              <c:idx val="346"/>
              <c:tx>
                <c:rich>
                  <a:bodyPr vert="horz" rot="0" anchor="ctr"/>
                  <a:lstStyle/>
                  <a:p>
                    <a:pPr algn="ctr">
                      <a:defRPr/>
                    </a:pPr>
                    <a:r>
                      <a:rPr lang="en-US" cap="none" sz="700" b="0" i="0" u="none" baseline="0">
                        <a:solidFill>
                          <a:srgbClr val="000000"/>
                        </a:solidFill>
                        <a:latin typeface="Arial"/>
                        <a:ea typeface="Arial"/>
                        <a:cs typeface="Arial"/>
                      </a:rPr>
                      <a:t>+EAntenna 144LFA16 V</a:t>
                    </a:r>
                  </a:p>
                </c:rich>
              </c:tx>
              <c:numFmt formatCode="General" sourceLinked="1"/>
              <c:showLegendKey val="0"/>
              <c:showVal val="0"/>
              <c:showBubbleSize val="0"/>
              <c:showCatName val="1"/>
              <c:showSerName val="0"/>
              <c:showPercent val="0"/>
            </c:dLbl>
            <c:dLbl>
              <c:idx val="347"/>
              <c:tx>
                <c:rich>
                  <a:bodyPr vert="horz" rot="0" anchor="ctr"/>
                  <a:lstStyle/>
                  <a:p>
                    <a:pPr algn="ctr">
                      <a:defRPr/>
                    </a:pPr>
                    <a:r>
                      <a:rPr lang="en-US" cap="none" sz="700" b="0" i="0" u="none" baseline="0">
                        <a:solidFill>
                          <a:srgbClr val="000000"/>
                        </a:solidFill>
                        <a:latin typeface="Arial"/>
                        <a:ea typeface="Arial"/>
                        <a:cs typeface="Arial"/>
                      </a:rPr>
                      <a:t>InnoV 16 LFA</a:t>
                    </a:r>
                  </a:p>
                </c:rich>
              </c:tx>
              <c:numFmt formatCode="General" sourceLinked="1"/>
              <c:dLblPos val="l"/>
              <c:showLegendKey val="0"/>
              <c:showVal val="0"/>
              <c:showBubbleSize val="0"/>
              <c:showCatName val="1"/>
              <c:showSerName val="0"/>
              <c:showPercent val="0"/>
            </c:dLbl>
            <c:dLbl>
              <c:idx val="348"/>
              <c:tx>
                <c:rich>
                  <a:bodyPr vert="horz" rot="0" anchor="ctr"/>
                  <a:lstStyle/>
                  <a:p>
                    <a:pPr algn="ctr">
                      <a:defRPr/>
                    </a:pPr>
                    <a:r>
                      <a:rPr lang="en-US" cap="none" sz="700" b="0" i="0" u="none" baseline="0">
                        <a:solidFill>
                          <a:srgbClr val="000000"/>
                        </a:solidFill>
                        <a:latin typeface="Arial"/>
                        <a:ea typeface="Arial"/>
                        <a:cs typeface="Arial"/>
                      </a:rPr>
                      <a:t>RU1AA 15</a:t>
                    </a:r>
                  </a:p>
                </c:rich>
              </c:tx>
              <c:numFmt formatCode="General" sourceLinked="1"/>
              <c:showLegendKey val="0"/>
              <c:showVal val="0"/>
              <c:showBubbleSize val="0"/>
              <c:showCatName val="1"/>
              <c:showSerName val="0"/>
              <c:showPercent val="0"/>
            </c:dLbl>
            <c:dLbl>
              <c:idx val="349"/>
              <c:tx>
                <c:rich>
                  <a:bodyPr vert="horz" rot="0" anchor="ctr"/>
                  <a:lstStyle/>
                  <a:p>
                    <a:pPr algn="ctr">
                      <a:defRPr/>
                    </a:pPr>
                    <a:r>
                      <a:rPr lang="en-US" cap="none" sz="700" b="0" i="0" u="none" baseline="0">
                        <a:solidFill>
                          <a:srgbClr val="000000"/>
                        </a:solidFill>
                        <a:latin typeface="Arial"/>
                        <a:ea typeface="Arial"/>
                        <a:cs typeface="Arial"/>
                      </a:rPr>
                      <a:t>*M2 18XXX</a:t>
                    </a:r>
                  </a:p>
                </c:rich>
              </c:tx>
              <c:numFmt formatCode="General" sourceLinked="1"/>
              <c:dLblPos val="l"/>
              <c:showLegendKey val="0"/>
              <c:showVal val="0"/>
              <c:showBubbleSize val="0"/>
              <c:showCatName val="1"/>
              <c:showSerName val="0"/>
              <c:showPercent val="0"/>
            </c:dLbl>
            <c:dLbl>
              <c:idx val="350"/>
              <c:tx>
                <c:rich>
                  <a:bodyPr vert="horz" rot="0" anchor="ctr"/>
                  <a:lstStyle/>
                  <a:p>
                    <a:pPr algn="ctr">
                      <a:defRPr/>
                    </a:pPr>
                    <a:r>
                      <a:rPr lang="en-US" cap="none" sz="700" b="0" i="0" u="none" baseline="0">
                        <a:solidFill>
                          <a:srgbClr val="000000"/>
                        </a:solidFill>
                        <a:latin typeface="Arial"/>
                        <a:ea typeface="Arial"/>
                        <a:cs typeface="Arial"/>
                      </a:rPr>
                      <a:t>M2 18XXX</a:t>
                    </a:r>
                  </a:p>
                </c:rich>
              </c:tx>
              <c:numFmt formatCode="General" sourceLinked="1"/>
              <c:dLblPos val="r"/>
              <c:showLegendKey val="0"/>
              <c:showVal val="0"/>
              <c:showBubbleSize val="0"/>
              <c:showCatName val="1"/>
              <c:showSerName val="0"/>
              <c:showPercent val="0"/>
            </c:dLbl>
            <c:dLbl>
              <c:idx val="351"/>
              <c:tx>
                <c:rich>
                  <a:bodyPr vert="horz" rot="0" anchor="ctr"/>
                  <a:lstStyle/>
                  <a:p>
                    <a:pPr algn="ctr">
                      <a:defRPr/>
                    </a:pPr>
                    <a:r>
                      <a:rPr lang="en-US" cap="none" sz="700" b="0" i="0" u="none" baseline="0">
                        <a:solidFill>
                          <a:srgbClr val="000000"/>
                        </a:solidFill>
                        <a:latin typeface="Arial"/>
                        <a:ea typeface="Arial"/>
                        <a:cs typeface="Arial"/>
                      </a:rPr>
                      <a:t>YU7EF 16</a:t>
                    </a:r>
                  </a:p>
                </c:rich>
              </c:tx>
              <c:numFmt formatCode="General" sourceLinked="1"/>
              <c:showLegendKey val="0"/>
              <c:showVal val="0"/>
              <c:showBubbleSize val="0"/>
              <c:showCatName val="1"/>
              <c:showSerName val="0"/>
              <c:showPercent val="0"/>
            </c:dLbl>
            <c:dLbl>
              <c:idx val="352"/>
              <c:tx>
                <c:rich>
                  <a:bodyPr vert="horz" rot="0" anchor="ctr"/>
                  <a:lstStyle/>
                  <a:p>
                    <a:pPr algn="ctr">
                      <a:defRPr/>
                    </a:pPr>
                    <a:r>
                      <a:rPr lang="en-US" cap="none" sz="700" b="0" i="0" u="none" baseline="0">
                        <a:solidFill>
                          <a:srgbClr val="000000"/>
                        </a:solidFill>
                        <a:latin typeface="Arial"/>
                        <a:ea typeface="Arial"/>
                        <a:cs typeface="Arial"/>
                      </a:rPr>
                      <a:t>+*Dual PA144-16-12</a:t>
                    </a:r>
                  </a:p>
                </c:rich>
              </c:tx>
              <c:numFmt formatCode="General" sourceLinked="1"/>
              <c:dLblPos val="r"/>
              <c:showLegendKey val="0"/>
              <c:showVal val="0"/>
              <c:showBubbleSize val="0"/>
              <c:showCatName val="1"/>
              <c:showSerName val="0"/>
              <c:showPercent val="0"/>
            </c:dLbl>
            <c:dLbl>
              <c:idx val="353"/>
              <c:tx>
                <c:rich>
                  <a:bodyPr vert="horz" rot="0" anchor="ctr"/>
                  <a:lstStyle/>
                  <a:p>
                    <a:pPr algn="ctr">
                      <a:defRPr/>
                    </a:pPr>
                    <a:r>
                      <a:rPr lang="en-US" cap="none" sz="700" b="0" i="0" u="none" baseline="0">
                        <a:solidFill>
                          <a:srgbClr val="000000"/>
                        </a:solidFill>
                        <a:latin typeface="Arial"/>
                        <a:ea typeface="Arial"/>
                        <a:cs typeface="Arial"/>
                      </a:rPr>
                      <a:t>+Dual PA144-16-12</a:t>
                    </a:r>
                  </a:p>
                </c:rich>
              </c:tx>
              <c:numFmt formatCode="General" sourceLinked="1"/>
              <c:showLegendKey val="0"/>
              <c:showVal val="0"/>
              <c:showBubbleSize val="0"/>
              <c:showCatName val="1"/>
              <c:showSerName val="0"/>
              <c:showPercent val="0"/>
            </c:dLbl>
            <c:dLbl>
              <c:idx val="354"/>
              <c:tx>
                <c:rich>
                  <a:bodyPr vert="horz" rot="0" anchor="ctr"/>
                  <a:lstStyle/>
                  <a:p>
                    <a:pPr algn="ctr">
                      <a:defRPr/>
                    </a:pPr>
                    <a:r>
                      <a:rPr lang="en-US" cap="none" sz="700" b="0" i="0" u="none" baseline="0">
                        <a:solidFill>
                          <a:srgbClr val="000000"/>
                        </a:solidFill>
                        <a:latin typeface="Arial"/>
                        <a:ea typeface="Arial"/>
                        <a:cs typeface="Arial"/>
                      </a:rPr>
                      <a:t>InnoV 16 OWL G/T</a:t>
                    </a:r>
                  </a:p>
                </c:rich>
              </c:tx>
              <c:numFmt formatCode="General" sourceLinked="1"/>
              <c:dLblPos val="r"/>
              <c:showLegendKey val="0"/>
              <c:showVal val="0"/>
              <c:showBubbleSize val="0"/>
              <c:showCatName val="1"/>
              <c:showSerName val="0"/>
              <c:showPercent val="0"/>
            </c:dLbl>
            <c:dLbl>
              <c:idx val="355"/>
              <c:tx>
                <c:rich>
                  <a:bodyPr vert="horz" rot="0" anchor="ctr"/>
                  <a:lstStyle/>
                  <a:p>
                    <a:pPr algn="ctr">
                      <a:defRPr/>
                    </a:pPr>
                    <a:r>
                      <a:rPr lang="en-US" cap="none" sz="700" b="0" i="0" u="none" baseline="0">
                        <a:solidFill>
                          <a:srgbClr val="000000"/>
                        </a:solidFill>
                        <a:latin typeface="Arial"/>
                        <a:ea typeface="Arial"/>
                        <a:cs typeface="Arial"/>
                      </a:rPr>
                      <a:t>InnoV 17 OWL G/T</a:t>
                    </a:r>
                  </a:p>
                </c:rich>
              </c:tx>
              <c:numFmt formatCode="General" sourceLinked="1"/>
              <c:dLblPos val="r"/>
              <c:showLegendKey val="0"/>
              <c:showVal val="0"/>
              <c:showBubbleSize val="0"/>
              <c:showCatName val="1"/>
              <c:showSerName val="0"/>
              <c:showPercent val="0"/>
            </c:dLbl>
            <c:dLbl>
              <c:idx val="356"/>
              <c:tx>
                <c:rich>
                  <a:bodyPr vert="horz" rot="0" anchor="ctr"/>
                  <a:lstStyle/>
                  <a:p>
                    <a:pPr algn="ctr">
                      <a:defRPr/>
                    </a:pPr>
                    <a:r>
                      <a:rPr lang="en-US" cap="none" sz="700" b="0" i="0" u="none" baseline="0">
                        <a:solidFill>
                          <a:srgbClr val="000000"/>
                        </a:solidFill>
                        <a:latin typeface="Arial"/>
                        <a:ea typeface="Arial"/>
                        <a:cs typeface="Arial"/>
                      </a:rPr>
                      <a:t>*InnoV 17 OWL G/T</a:t>
                    </a:r>
                  </a:p>
                </c:rich>
              </c:tx>
              <c:numFmt formatCode="General" sourceLinked="1"/>
              <c:showLegendKey val="0"/>
              <c:showVal val="0"/>
              <c:showBubbleSize val="0"/>
              <c:showCatName val="1"/>
              <c:showSerName val="0"/>
              <c:showPercent val="0"/>
            </c:dLbl>
            <c:dLbl>
              <c:idx val="357"/>
              <c:tx>
                <c:rich>
                  <a:bodyPr vert="horz" rot="0" anchor="ctr"/>
                  <a:lstStyle/>
                  <a:p>
                    <a:pPr algn="ctr">
                      <a:defRPr/>
                    </a:pPr>
                    <a:r>
                      <a:rPr lang="en-US" cap="none" sz="700" b="0" i="0" u="none" baseline="0">
                        <a:solidFill>
                          <a:srgbClr val="000000"/>
                        </a:solidFill>
                        <a:latin typeface="Arial"/>
                        <a:ea typeface="Arial"/>
                        <a:cs typeface="Arial"/>
                      </a:rPr>
                      <a:t>G0KSC 17 LFA</a:t>
                    </a:r>
                  </a:p>
                </c:rich>
              </c:tx>
              <c:numFmt formatCode="General" sourceLinked="1"/>
              <c:dLblPos val="l"/>
              <c:showLegendKey val="0"/>
              <c:showVal val="0"/>
              <c:showBubbleSize val="0"/>
              <c:showCatName val="1"/>
              <c:showSerName val="0"/>
              <c:showPercent val="0"/>
            </c:dLbl>
            <c:dLbl>
              <c:idx val="358"/>
              <c:tx>
                <c:rich>
                  <a:bodyPr vert="horz" rot="0" anchor="ctr"/>
                  <a:lstStyle/>
                  <a:p>
                    <a:pPr algn="ctr">
                      <a:defRPr/>
                    </a:pPr>
                    <a:r>
                      <a:rPr lang="en-US" cap="none" sz="700" b="0" i="0" u="none" baseline="0">
                        <a:solidFill>
                          <a:srgbClr val="000000"/>
                        </a:solidFill>
                        <a:latin typeface="Arial"/>
                        <a:ea typeface="Arial"/>
                        <a:cs typeface="Arial"/>
                      </a:rPr>
                      <a:t>*G0KSC 17 LFA</a:t>
                    </a:r>
                  </a:p>
                </c:rich>
              </c:tx>
              <c:numFmt formatCode="General" sourceLinked="1"/>
              <c:showLegendKey val="0"/>
              <c:showVal val="0"/>
              <c:showBubbleSize val="0"/>
              <c:showCatName val="1"/>
              <c:showSerName val="0"/>
              <c:showPercent val="0"/>
            </c:dLbl>
            <c:dLbl>
              <c:idx val="359"/>
              <c:tx>
                <c:rich>
                  <a:bodyPr vert="horz" rot="0" anchor="ctr"/>
                  <a:lstStyle/>
                  <a:p>
                    <a:pPr algn="ctr">
                      <a:defRPr/>
                    </a:pPr>
                    <a:r>
                      <a:rPr lang="en-US" cap="none" sz="700" b="0" i="0" u="none" baseline="0">
                        <a:solidFill>
                          <a:srgbClr val="000000"/>
                        </a:solidFill>
                        <a:latin typeface="Arial"/>
                        <a:ea typeface="Arial"/>
                        <a:cs typeface="Arial"/>
                      </a:rPr>
                      <a:t>InnoV 17 LFA</a:t>
                    </a:r>
                  </a:p>
                </c:rich>
              </c:tx>
              <c:numFmt formatCode="General" sourceLinked="1"/>
              <c:dLblPos val="l"/>
              <c:showLegendKey val="0"/>
              <c:showVal val="0"/>
              <c:showBubbleSize val="0"/>
              <c:showCatName val="1"/>
              <c:showSerName val="0"/>
              <c:showPercent val="0"/>
            </c:dLbl>
            <c:dLbl>
              <c:idx val="360"/>
              <c:tx>
                <c:rich>
                  <a:bodyPr vert="horz" rot="0" anchor="ctr"/>
                  <a:lstStyle/>
                  <a:p>
                    <a:pPr algn="ctr">
                      <a:defRPr/>
                    </a:pPr>
                    <a:r>
                      <a:rPr lang="en-US" cap="none" sz="700" b="0" i="0" u="none" baseline="0">
                        <a:solidFill>
                          <a:srgbClr val="000000"/>
                        </a:solidFill>
                        <a:latin typeface="Arial"/>
                        <a:ea typeface="Arial"/>
                        <a:cs typeface="Arial"/>
                      </a:rPr>
                      <a:t>*M2 19XXX</a:t>
                    </a:r>
                  </a:p>
                </c:rich>
              </c:tx>
              <c:numFmt formatCode="General" sourceLinked="1"/>
              <c:showLegendKey val="0"/>
              <c:showVal val="0"/>
              <c:showBubbleSize val="0"/>
              <c:showCatName val="1"/>
              <c:showSerName val="0"/>
              <c:showPercent val="0"/>
            </c:dLbl>
            <c:dLbl>
              <c:idx val="361"/>
              <c:tx>
                <c:rich>
                  <a:bodyPr vert="horz" rot="0" anchor="ctr"/>
                  <a:lstStyle/>
                  <a:p>
                    <a:pPr algn="ctr">
                      <a:defRPr/>
                    </a:pPr>
                    <a:r>
                      <a:rPr lang="en-US" cap="none" sz="700" b="0" i="0" u="none" baseline="0">
                        <a:solidFill>
                          <a:srgbClr val="000000"/>
                        </a:solidFill>
                        <a:latin typeface="Arial"/>
                        <a:ea typeface="Arial"/>
                        <a:cs typeface="Arial"/>
                      </a:rPr>
                      <a:t>M2 19XXX</a:t>
                    </a:r>
                  </a:p>
                </c:rich>
              </c:tx>
              <c:numFmt formatCode="General" sourceLinked="1"/>
              <c:dLblPos val="l"/>
              <c:showLegendKey val="0"/>
              <c:showVal val="0"/>
              <c:showBubbleSize val="0"/>
              <c:showCatName val="1"/>
              <c:showSerName val="0"/>
              <c:showPercent val="0"/>
            </c:dLbl>
            <c:dLbl>
              <c:idx val="362"/>
              <c:tx>
                <c:rich>
                  <a:bodyPr vert="horz" rot="0" anchor="ctr"/>
                  <a:lstStyle/>
                  <a:p>
                    <a:pPr algn="ctr">
                      <a:defRPr/>
                    </a:pPr>
                    <a:r>
                      <a:rPr lang="en-US" cap="none" sz="700" b="0" i="0" u="none" baseline="0">
                        <a:solidFill>
                          <a:srgbClr val="000000"/>
                        </a:solidFill>
                        <a:latin typeface="Arial"/>
                        <a:ea typeface="Arial"/>
                        <a:cs typeface="Arial"/>
                      </a:rPr>
                      <a:t>#M2 32 XPOL H</a:t>
                    </a:r>
                  </a:p>
                </c:rich>
              </c:tx>
              <c:numFmt formatCode="General" sourceLinked="1"/>
              <c:showLegendKey val="0"/>
              <c:showVal val="0"/>
              <c:showBubbleSize val="0"/>
              <c:showCatName val="1"/>
              <c:showSerName val="0"/>
              <c:showPercent val="0"/>
            </c:dLbl>
            <c:dLbl>
              <c:idx val="363"/>
              <c:tx>
                <c:rich>
                  <a:bodyPr vert="horz" rot="0" anchor="ctr"/>
                  <a:lstStyle/>
                  <a:p>
                    <a:pPr algn="ctr">
                      <a:defRPr/>
                    </a:pPr>
                    <a:r>
                      <a:rPr lang="en-US" cap="none" sz="700" b="0" i="0" u="none" baseline="0">
                        <a:solidFill>
                          <a:srgbClr val="000000"/>
                        </a:solidFill>
                        <a:latin typeface="Arial"/>
                        <a:ea typeface="Arial"/>
                        <a:cs typeface="Arial"/>
                      </a:rPr>
                      <a:t>#M2 32 XPOL V</a:t>
                    </a:r>
                  </a:p>
                </c:rich>
              </c:tx>
              <c:numFmt formatCode="General" sourceLinked="1"/>
              <c:dLblPos val="l"/>
              <c:showLegendKey val="0"/>
              <c:showVal val="0"/>
              <c:showBubbleSize val="0"/>
              <c:showCatName val="1"/>
              <c:showSerName val="0"/>
              <c:showPercent val="0"/>
            </c:dLbl>
            <c:dLbl>
              <c:idx val="364"/>
              <c:tx>
                <c:rich>
                  <a:bodyPr vert="horz" rot="0" anchor="ctr"/>
                  <a:lstStyle/>
                  <a:p>
                    <a:pPr algn="ctr">
                      <a:defRPr/>
                    </a:pPr>
                    <a:r>
                      <a:rPr lang="en-US" cap="none" sz="700" b="0" i="0" u="none" baseline="0">
                        <a:solidFill>
                          <a:srgbClr val="000000"/>
                        </a:solidFill>
                        <a:latin typeface="Arial"/>
                        <a:ea typeface="Arial"/>
                        <a:cs typeface="Arial"/>
                      </a:rPr>
                      <a:t>*M2 32 XPOL H</a:t>
                    </a:r>
                  </a:p>
                </c:rich>
              </c:tx>
              <c:numFmt formatCode="General" sourceLinked="1"/>
              <c:dLblPos val="r"/>
              <c:showLegendKey val="0"/>
              <c:showVal val="0"/>
              <c:showBubbleSize val="0"/>
              <c:showCatName val="1"/>
              <c:showSerName val="0"/>
              <c:showPercent val="0"/>
            </c:dLbl>
            <c:dLbl>
              <c:idx val="365"/>
              <c:tx>
                <c:rich>
                  <a:bodyPr vert="horz" rot="0" anchor="ctr"/>
                  <a:lstStyle/>
                  <a:p>
                    <a:pPr algn="ctr">
                      <a:defRPr/>
                    </a:pPr>
                    <a:r>
                      <a:rPr lang="en-US" cap="none" sz="700" b="0" i="0" u="none" baseline="0">
                        <a:solidFill>
                          <a:srgbClr val="000000"/>
                        </a:solidFill>
                        <a:latin typeface="Arial"/>
                        <a:ea typeface="Arial"/>
                        <a:cs typeface="Arial"/>
                      </a:rPr>
                      <a:t>*M2 32 XPOL V</a:t>
                    </a:r>
                  </a:p>
                </c:rich>
              </c:tx>
              <c:numFmt formatCode="General" sourceLinked="1"/>
              <c:showLegendKey val="0"/>
              <c:showVal val="0"/>
              <c:showBubbleSize val="0"/>
              <c:showCatName val="1"/>
              <c:showSerName val="0"/>
              <c:showPercent val="0"/>
            </c:dLbl>
            <c:dLbl>
              <c:idx val="366"/>
              <c:tx>
                <c:rich>
                  <a:bodyPr vert="horz" rot="0" anchor="ctr"/>
                  <a:lstStyle/>
                  <a:p>
                    <a:pPr algn="ctr">
                      <a:defRPr/>
                    </a:pPr>
                    <a:r>
                      <a:rPr lang="en-US" cap="none" sz="700" b="0" i="0" u="none" baseline="0">
                        <a:solidFill>
                          <a:srgbClr val="000000"/>
                        </a:solidFill>
                        <a:latin typeface="Arial"/>
                        <a:ea typeface="Arial"/>
                        <a:cs typeface="Arial"/>
                      </a:rPr>
                      <a:t>YU7EF 17X</a:t>
                    </a:r>
                  </a:p>
                </c:rich>
              </c:tx>
              <c:numFmt formatCode="General" sourceLinked="1"/>
              <c:dLblPos val="r"/>
              <c:showLegendKey val="0"/>
              <c:showVal val="0"/>
              <c:showBubbleSize val="0"/>
              <c:showCatName val="1"/>
              <c:showSerName val="0"/>
              <c:showPercent val="0"/>
            </c:dLbl>
            <c:dLbl>
              <c:idx val="367"/>
              <c:tx>
                <c:rich>
                  <a:bodyPr vert="horz" rot="0" anchor="ctr"/>
                  <a:lstStyle/>
                  <a:p>
                    <a:pPr algn="ctr">
                      <a:defRPr/>
                    </a:pPr>
                    <a:r>
                      <a:rPr lang="en-US" cap="none" sz="700" b="0" i="0" u="none" baseline="0">
                        <a:solidFill>
                          <a:srgbClr val="000000"/>
                        </a:solidFill>
                        <a:latin typeface="Arial"/>
                        <a:ea typeface="Arial"/>
                        <a:cs typeface="Arial"/>
                      </a:rPr>
                      <a:t>*YU7EF 17X</a:t>
                    </a:r>
                  </a:p>
                </c:rich>
              </c:tx>
              <c:numFmt formatCode="General" sourceLinked="1"/>
              <c:showLegendKey val="0"/>
              <c:showVal val="0"/>
              <c:showBubbleSize val="0"/>
              <c:showCatName val="1"/>
              <c:showSerName val="0"/>
              <c:showPercent val="0"/>
            </c:dLbl>
            <c:dLbl>
              <c:idx val="368"/>
              <c:tx>
                <c:rich>
                  <a:bodyPr vert="horz" rot="0" anchor="ctr"/>
                  <a:lstStyle/>
                  <a:p>
                    <a:pPr algn="ctr">
                      <a:defRPr/>
                    </a:pPr>
                    <a:r>
                      <a:rPr lang="en-US" cap="none" sz="700" b="0" i="0" u="none" baseline="0">
                        <a:solidFill>
                          <a:srgbClr val="000000"/>
                        </a:solidFill>
                        <a:latin typeface="Arial"/>
                        <a:ea typeface="Arial"/>
                        <a:cs typeface="Arial"/>
                      </a:rPr>
                      <a:t>YU7EF 17XM</a:t>
                    </a:r>
                  </a:p>
                </c:rich>
              </c:tx>
              <c:numFmt formatCode="General" sourceLinked="1"/>
              <c:dLblPos val="r"/>
              <c:showLegendKey val="0"/>
              <c:showVal val="0"/>
              <c:showBubbleSize val="0"/>
              <c:showCatName val="1"/>
              <c:showSerName val="0"/>
              <c:showPercent val="0"/>
            </c:dLbl>
            <c:dLbl>
              <c:idx val="369"/>
              <c:tx>
                <c:rich>
                  <a:bodyPr vert="horz" rot="0" anchor="ctr"/>
                  <a:lstStyle/>
                  <a:p>
                    <a:pPr algn="ctr">
                      <a:defRPr/>
                    </a:pPr>
                    <a:r>
                      <a:rPr lang="en-US" cap="none" sz="700" b="0" i="0" u="none" baseline="0">
                        <a:solidFill>
                          <a:srgbClr val="000000"/>
                        </a:solidFill>
                        <a:latin typeface="Arial"/>
                        <a:ea typeface="Arial"/>
                        <a:cs typeface="Arial"/>
                      </a:rPr>
                      <a:t>RU1AA 17</a:t>
                    </a:r>
                  </a:p>
                </c:rich>
              </c:tx>
              <c:numFmt formatCode="General" sourceLinked="1"/>
              <c:dLblPos val="r"/>
              <c:showLegendKey val="0"/>
              <c:showVal val="0"/>
              <c:showBubbleSize val="0"/>
              <c:showCatName val="1"/>
              <c:showSerName val="0"/>
              <c:showPercent val="0"/>
            </c:dLbl>
            <c:dLbl>
              <c:idx val="370"/>
              <c:tx>
                <c:rich>
                  <a:bodyPr vert="horz" rot="0" anchor="ctr"/>
                  <a:lstStyle/>
                  <a:p>
                    <a:pPr algn="ctr">
                      <a:defRPr/>
                    </a:pPr>
                    <a:r>
                      <a:rPr lang="en-US" cap="none" sz="700" b="0" i="0" u="none" baseline="0">
                        <a:solidFill>
                          <a:srgbClr val="000000"/>
                        </a:solidFill>
                        <a:latin typeface="Arial"/>
                        <a:ea typeface="Arial"/>
                        <a:cs typeface="Arial"/>
                      </a:rPr>
                      <a:t>+G0KSC 17 OWL G/T</a:t>
                    </a:r>
                  </a:p>
                </c:rich>
              </c:tx>
              <c:numFmt formatCode="General" sourceLinked="1"/>
              <c:showLegendKey val="0"/>
              <c:showVal val="0"/>
              <c:showBubbleSize val="0"/>
              <c:showCatName val="1"/>
              <c:showSerName val="0"/>
              <c:showPercent val="0"/>
            </c:dLbl>
            <c:dLbl>
              <c:idx val="371"/>
              <c:tx>
                <c:rich>
                  <a:bodyPr vert="horz" rot="0" anchor="ctr"/>
                  <a:lstStyle/>
                  <a:p>
                    <a:pPr algn="ctr">
                      <a:defRPr/>
                    </a:pPr>
                    <a:r>
                      <a:rPr lang="en-US" cap="none" sz="700" b="0" i="0" u="none" baseline="0">
                        <a:solidFill>
                          <a:srgbClr val="000000"/>
                        </a:solidFill>
                        <a:latin typeface="Arial"/>
                        <a:ea typeface="Arial"/>
                        <a:cs typeface="Arial"/>
                      </a:rPr>
                      <a:t>+G0KSC 17 OWL G/T</a:t>
                    </a:r>
                  </a:p>
                </c:rich>
              </c:tx>
              <c:numFmt formatCode="General" sourceLinked="1"/>
              <c:dLblPos val="l"/>
              <c:showLegendKey val="0"/>
              <c:showVal val="0"/>
              <c:showBubbleSize val="0"/>
              <c:showCatName val="1"/>
              <c:showSerName val="0"/>
              <c:showPercent val="0"/>
            </c:dLbl>
            <c:dLbl>
              <c:idx val="372"/>
              <c:tx>
                <c:rich>
                  <a:bodyPr vert="horz" rot="0" anchor="ctr"/>
                  <a:lstStyle/>
                  <a:p>
                    <a:pPr algn="ctr">
                      <a:defRPr/>
                    </a:pPr>
                    <a:r>
                      <a:rPr lang="en-US" cap="none" sz="700" b="0" i="0" u="none" baseline="0">
                        <a:solidFill>
                          <a:srgbClr val="000000"/>
                        </a:solidFill>
                        <a:latin typeface="Arial"/>
                        <a:ea typeface="Arial"/>
                        <a:cs typeface="Arial"/>
                      </a:rPr>
                      <a:t>+G0KSC 17 OWL G/T H</a:t>
                    </a:r>
                  </a:p>
                </c:rich>
              </c:tx>
              <c:numFmt formatCode="General" sourceLinked="1"/>
              <c:showLegendKey val="0"/>
              <c:showVal val="0"/>
              <c:showBubbleSize val="0"/>
              <c:showCatName val="1"/>
              <c:showSerName val="0"/>
              <c:showPercent val="0"/>
            </c:dLbl>
            <c:dLbl>
              <c:idx val="373"/>
              <c:tx>
                <c:rich>
                  <a:bodyPr vert="horz" rot="0" anchor="ctr"/>
                  <a:lstStyle/>
                  <a:p>
                    <a:pPr algn="ctr">
                      <a:defRPr/>
                    </a:pPr>
                    <a:r>
                      <a:rPr lang="en-US" cap="none" sz="700" b="0" i="0" u="none" baseline="0">
                        <a:solidFill>
                          <a:srgbClr val="000000"/>
                        </a:solidFill>
                        <a:latin typeface="Arial"/>
                        <a:ea typeface="Arial"/>
                        <a:cs typeface="Arial"/>
                      </a:rPr>
                      <a:t>+G0KSC 17 OWL G/T V</a:t>
                    </a:r>
                  </a:p>
                </c:rich>
              </c:tx>
              <c:numFmt formatCode="General" sourceLinked="1"/>
              <c:dLblPos val="l"/>
              <c:showLegendKey val="0"/>
              <c:showVal val="0"/>
              <c:showBubbleSize val="0"/>
              <c:showCatName val="1"/>
              <c:showSerName val="0"/>
              <c:showPercent val="0"/>
            </c:dLbl>
            <c:dLbl>
              <c:idx val="374"/>
              <c:tx>
                <c:rich>
                  <a:bodyPr vert="horz" rot="0" anchor="ctr"/>
                  <a:lstStyle/>
                  <a:p>
                    <a:pPr algn="ctr">
                      <a:defRPr/>
                    </a:pPr>
                    <a:r>
                      <a:rPr lang="en-US" cap="none" sz="700" b="0" i="0" u="none" baseline="0">
                        <a:solidFill>
                          <a:srgbClr val="000000"/>
                        </a:solidFill>
                        <a:latin typeface="Arial"/>
                        <a:ea typeface="Arial"/>
                        <a:cs typeface="Arial"/>
                      </a:rPr>
                      <a:t>DK7ZB 17</a:t>
                    </a:r>
                  </a:p>
                </c:rich>
              </c:tx>
              <c:numFmt formatCode="General" sourceLinked="1"/>
              <c:showLegendKey val="0"/>
              <c:showVal val="0"/>
              <c:showBubbleSize val="0"/>
              <c:showCatName val="1"/>
              <c:showSerName val="0"/>
              <c:showPercent val="0"/>
            </c:dLbl>
            <c:dLbl>
              <c:idx val="375"/>
              <c:tx>
                <c:rich>
                  <a:bodyPr vert="horz" rot="0" anchor="ctr"/>
                  <a:lstStyle/>
                  <a:p>
                    <a:pPr algn="ctr">
                      <a:defRPr/>
                    </a:pPr>
                    <a:r>
                      <a:rPr lang="en-US" cap="none" sz="700" b="0" i="0" u="none" baseline="0">
                        <a:solidFill>
                          <a:srgbClr val="000000"/>
                        </a:solidFill>
                        <a:latin typeface="Arial"/>
                        <a:ea typeface="Arial"/>
                        <a:cs typeface="Arial"/>
                      </a:rPr>
                      <a:t>YU7EF 17M</a:t>
                    </a:r>
                  </a:p>
                </c:rich>
              </c:tx>
              <c:numFmt formatCode="General" sourceLinked="1"/>
              <c:dLblPos val="l"/>
              <c:showLegendKey val="0"/>
              <c:showVal val="0"/>
              <c:showBubbleSize val="0"/>
              <c:showCatName val="1"/>
              <c:showSerName val="0"/>
              <c:showPercent val="0"/>
            </c:dLbl>
            <c:dLbl>
              <c:idx val="376"/>
              <c:tx>
                <c:rich>
                  <a:bodyPr vert="horz" rot="0" anchor="ctr"/>
                  <a:lstStyle/>
                  <a:p>
                    <a:pPr algn="ctr">
                      <a:defRPr/>
                    </a:pPr>
                    <a:r>
                      <a:rPr lang="en-US" cap="none" sz="700" b="0" i="0" u="none" baseline="0">
                        <a:solidFill>
                          <a:srgbClr val="000000"/>
                        </a:solidFill>
                        <a:latin typeface="Arial"/>
                        <a:ea typeface="Arial"/>
                        <a:cs typeface="Arial"/>
                      </a:rPr>
                      <a:t>BVO-6WL</a:t>
                    </a:r>
                  </a:p>
                </c:rich>
              </c:tx>
              <c:numFmt formatCode="General" sourceLinked="1"/>
              <c:showLegendKey val="0"/>
              <c:showVal val="0"/>
              <c:showBubbleSize val="0"/>
              <c:showCatName val="1"/>
              <c:showSerName val="0"/>
              <c:showPercent val="0"/>
            </c:dLbl>
            <c:dLbl>
              <c:idx val="377"/>
              <c:tx>
                <c:rich>
                  <a:bodyPr vert="horz" rot="0" anchor="ctr"/>
                  <a:lstStyle/>
                  <a:p>
                    <a:pPr algn="ctr">
                      <a:defRPr/>
                    </a:pPr>
                    <a:r>
                      <a:rPr lang="en-US" cap="none" sz="700" b="0" i="0" u="none" baseline="0">
                        <a:solidFill>
                          <a:srgbClr val="000000"/>
                        </a:solidFill>
                        <a:latin typeface="Arial"/>
                        <a:ea typeface="Arial"/>
                        <a:cs typeface="Arial"/>
                      </a:rPr>
                      <a:t>+G0KSC 18 LFA</a:t>
                    </a:r>
                  </a:p>
                </c:rich>
              </c:tx>
              <c:numFmt formatCode="General" sourceLinked="1"/>
              <c:dLblPos val="l"/>
              <c:showLegendKey val="0"/>
              <c:showVal val="0"/>
              <c:showBubbleSize val="0"/>
              <c:showCatName val="1"/>
              <c:showSerName val="0"/>
              <c:showPercent val="0"/>
            </c:dLbl>
            <c:dLbl>
              <c:idx val="378"/>
              <c:tx>
                <c:rich>
                  <a:bodyPr vert="horz" rot="0" anchor="ctr"/>
                  <a:lstStyle/>
                  <a:p>
                    <a:pPr algn="ctr">
                      <a:defRPr/>
                    </a:pPr>
                    <a:r>
                      <a:rPr lang="en-US" cap="none" sz="700" b="0" i="0" u="none" baseline="0">
                        <a:solidFill>
                          <a:srgbClr val="000000"/>
                        </a:solidFill>
                        <a:latin typeface="Arial"/>
                        <a:ea typeface="Arial"/>
                        <a:cs typeface="Arial"/>
                      </a:rPr>
                      <a:t>*G0KSC 18 LFA</a:t>
                    </a:r>
                  </a:p>
                </c:rich>
              </c:tx>
              <c:numFmt formatCode="General" sourceLinked="1"/>
              <c:showLegendKey val="0"/>
              <c:showVal val="0"/>
              <c:showBubbleSize val="0"/>
              <c:showCatName val="1"/>
              <c:showSerName val="0"/>
              <c:showPercent val="0"/>
            </c:dLbl>
            <c:dLbl>
              <c:idx val="379"/>
              <c:tx>
                <c:rich>
                  <a:bodyPr vert="horz" rot="0" anchor="ctr"/>
                  <a:lstStyle/>
                  <a:p>
                    <a:pPr algn="ctr">
                      <a:defRPr/>
                    </a:pPr>
                    <a:r>
                      <a:rPr lang="en-US" cap="none" sz="700" b="0" i="0" u="none" baseline="0">
                        <a:solidFill>
                          <a:srgbClr val="000000"/>
                        </a:solidFill>
                        <a:latin typeface="Arial"/>
                        <a:ea typeface="Arial"/>
                        <a:cs typeface="Arial"/>
                      </a:rPr>
                      <a:t>InnoV 18 LFA</a:t>
                    </a:r>
                  </a:p>
                </c:rich>
              </c:tx>
              <c:numFmt formatCode="General" sourceLinked="1"/>
              <c:dLblPos val="l"/>
              <c:showLegendKey val="0"/>
              <c:showVal val="0"/>
              <c:showBubbleSize val="0"/>
              <c:showCatName val="1"/>
              <c:showSerName val="0"/>
              <c:showPercent val="0"/>
            </c:dLbl>
            <c:dLbl>
              <c:idx val="380"/>
              <c:tx>
                <c:rich>
                  <a:bodyPr vert="horz" rot="0" anchor="ctr"/>
                  <a:lstStyle/>
                  <a:p>
                    <a:pPr algn="ctr">
                      <a:defRPr/>
                    </a:pPr>
                    <a:r>
                      <a:rPr lang="en-US" cap="none" sz="700" b="0" i="0" u="none" baseline="0">
                        <a:solidFill>
                          <a:srgbClr val="000000"/>
                        </a:solidFill>
                        <a:latin typeface="Arial"/>
                        <a:ea typeface="Arial"/>
                        <a:cs typeface="Arial"/>
                      </a:rPr>
                      <a:t>AF9Y 22</a:t>
                    </a:r>
                  </a:p>
                </c:rich>
              </c:tx>
              <c:numFmt formatCode="General" sourceLinked="1"/>
              <c:showLegendKey val="0"/>
              <c:showVal val="0"/>
              <c:showBubbleSize val="0"/>
              <c:showCatName val="1"/>
              <c:showSerName val="0"/>
              <c:showPercent val="0"/>
            </c:dLbl>
            <c:dLbl>
              <c:idx val="381"/>
              <c:tx>
                <c:rich>
                  <a:bodyPr vert="horz" rot="0" anchor="ctr"/>
                  <a:lstStyle/>
                  <a:p>
                    <a:pPr algn="ctr">
                      <a:defRPr/>
                    </a:pPr>
                    <a:r>
                      <a:rPr lang="en-US" cap="none" sz="700" b="0" i="0" u="none" baseline="0">
                        <a:solidFill>
                          <a:srgbClr val="000000"/>
                        </a:solidFill>
                        <a:latin typeface="Arial"/>
                        <a:ea typeface="Arial"/>
                        <a:cs typeface="Arial"/>
                      </a:rPr>
                      <a:t>+RA3AQ 18</a:t>
                    </a:r>
                  </a:p>
                </c:rich>
              </c:tx>
              <c:numFmt formatCode="General" sourceLinked="1"/>
              <c:showLegendKey val="0"/>
              <c:showVal val="0"/>
              <c:showBubbleSize val="0"/>
              <c:showCatName val="1"/>
              <c:showSerName val="0"/>
              <c:showPercent val="0"/>
            </c:dLbl>
            <c:dLbl>
              <c:idx val="382"/>
              <c:tx>
                <c:rich>
                  <a:bodyPr vert="horz" rot="0" anchor="ctr"/>
                  <a:lstStyle/>
                  <a:p>
                    <a:pPr algn="ctr">
                      <a:defRPr/>
                    </a:pPr>
                    <a:r>
                      <a:rPr lang="en-US" cap="none" sz="700" b="0" i="0" u="none" baseline="0">
                        <a:solidFill>
                          <a:srgbClr val="000000"/>
                        </a:solidFill>
                        <a:latin typeface="Arial"/>
                        <a:ea typeface="Arial"/>
                        <a:cs typeface="Arial"/>
                      </a:rPr>
                      <a:t>*RA3AQ 18</a:t>
                    </a:r>
                  </a:p>
                </c:rich>
              </c:tx>
              <c:numFmt formatCode="General" sourceLinked="1"/>
              <c:dLblPos val="r"/>
              <c:showLegendKey val="0"/>
              <c:showVal val="0"/>
              <c:showBubbleSize val="0"/>
              <c:showCatName val="1"/>
              <c:showSerName val="0"/>
              <c:showPercent val="0"/>
            </c:dLbl>
            <c:dLbl>
              <c:idx val="383"/>
              <c:tx>
                <c:rich>
                  <a:bodyPr vert="horz" rot="0" anchor="ctr"/>
                  <a:lstStyle/>
                  <a:p>
                    <a:pPr algn="ctr">
                      <a:defRPr/>
                    </a:pPr>
                    <a:r>
                      <a:rPr lang="en-US" cap="none" sz="700" b="0" i="0" u="none" baseline="0">
                        <a:solidFill>
                          <a:srgbClr val="000000"/>
                        </a:solidFill>
                        <a:latin typeface="Arial"/>
                        <a:ea typeface="Arial"/>
                        <a:cs typeface="Arial"/>
                      </a:rPr>
                      <a:t>MBI 6.6</a:t>
                    </a:r>
                  </a:p>
                </c:rich>
              </c:tx>
              <c:numFmt formatCode="General" sourceLinked="1"/>
              <c:showLegendKey val="0"/>
              <c:showVal val="0"/>
              <c:showBubbleSize val="0"/>
              <c:showCatName val="1"/>
              <c:showSerName val="0"/>
              <c:showPercent val="0"/>
            </c:dLbl>
            <c:dLbl>
              <c:idx val="384"/>
              <c:tx>
                <c:rich>
                  <a:bodyPr vert="horz" rot="0" anchor="ctr"/>
                  <a:lstStyle/>
                  <a:p>
                    <a:pPr algn="ctr">
                      <a:defRPr/>
                    </a:pPr>
                    <a:r>
                      <a:rPr lang="en-US" cap="none" sz="700" b="0" i="0" u="none" baseline="0">
                        <a:solidFill>
                          <a:srgbClr val="000000"/>
                        </a:solidFill>
                        <a:latin typeface="Arial"/>
                        <a:ea typeface="Arial"/>
                        <a:cs typeface="Arial"/>
                      </a:rPr>
                      <a:t>DK7ZB 19</a:t>
                    </a:r>
                  </a:p>
                </c:rich>
              </c:tx>
              <c:numFmt formatCode="General" sourceLinked="1"/>
              <c:dLblPos val="r"/>
              <c:showLegendKey val="0"/>
              <c:showVal val="0"/>
              <c:showBubbleSize val="0"/>
              <c:showCatName val="1"/>
              <c:showSerName val="0"/>
              <c:showPercent val="0"/>
            </c:dLbl>
            <c:dLbl>
              <c:idx val="385"/>
              <c:tx>
                <c:rich>
                  <a:bodyPr vert="horz" rot="0" anchor="ctr"/>
                  <a:lstStyle/>
                  <a:p>
                    <a:pPr algn="ctr">
                      <a:defRPr/>
                    </a:pPr>
                    <a:r>
                      <a:rPr lang="en-US" cap="none" sz="700" b="0" i="0" u="none" baseline="0">
                        <a:solidFill>
                          <a:srgbClr val="000000"/>
                        </a:solidFill>
                        <a:latin typeface="Arial"/>
                        <a:ea typeface="Arial"/>
                        <a:cs typeface="Arial"/>
                      </a:rPr>
                      <a:t>InnoV 19 LFA</a:t>
                    </a:r>
                  </a:p>
                </c:rich>
              </c:tx>
              <c:numFmt formatCode="General" sourceLinked="1"/>
              <c:showLegendKey val="0"/>
              <c:showVal val="0"/>
              <c:showBubbleSize val="0"/>
              <c:showCatName val="1"/>
              <c:showSerName val="0"/>
              <c:showPercent val="0"/>
            </c:dLbl>
            <c:dLbl>
              <c:idx val="386"/>
              <c:tx>
                <c:rich>
                  <a:bodyPr vert="horz" rot="0" anchor="ctr"/>
                  <a:lstStyle/>
                  <a:p>
                    <a:pPr algn="ctr">
                      <a:defRPr/>
                    </a:pPr>
                    <a:r>
                      <a:rPr lang="en-US" cap="none" sz="700" b="0" i="0" u="none" baseline="0">
                        <a:solidFill>
                          <a:srgbClr val="000000"/>
                        </a:solidFill>
                        <a:latin typeface="Arial"/>
                        <a:ea typeface="Arial"/>
                        <a:cs typeface="Arial"/>
                      </a:rPr>
                      <a:t>*InnoV 19 LFA</a:t>
                    </a:r>
                  </a:p>
                </c:rich>
              </c:tx>
              <c:numFmt formatCode="General" sourceLinked="1"/>
              <c:showLegendKey val="0"/>
              <c:showVal val="0"/>
              <c:showBubbleSize val="0"/>
              <c:showCatName val="1"/>
              <c:showSerName val="0"/>
              <c:showPercent val="0"/>
            </c:dLbl>
            <c:dLbl>
              <c:idx val="387"/>
              <c:tx>
                <c:rich>
                  <a:bodyPr vert="horz" rot="0" anchor="ctr"/>
                  <a:lstStyle/>
                  <a:p>
                    <a:pPr algn="ctr">
                      <a:defRPr/>
                    </a:pPr>
                    <a:r>
                      <a:rPr lang="en-US" cap="none" sz="700" b="0" i="0" u="none" baseline="0">
                        <a:solidFill>
                          <a:srgbClr val="000000"/>
                        </a:solidFill>
                        <a:latin typeface="Arial"/>
                        <a:ea typeface="Arial"/>
                        <a:cs typeface="Arial"/>
                      </a:rPr>
                      <a:t>#BQH 25</a:t>
                    </a:r>
                  </a:p>
                </c:rich>
              </c:tx>
              <c:numFmt formatCode="General" sourceLinked="1"/>
              <c:dLblPos val="r"/>
              <c:showLegendKey val="0"/>
              <c:showVal val="0"/>
              <c:showBubbleSize val="0"/>
              <c:showCatName val="1"/>
              <c:showSerName val="0"/>
              <c:showPercent val="0"/>
            </c:dLbl>
            <c:numFmt formatCode="General" sourceLinked="1"/>
            <c:showLegendKey val="0"/>
            <c:showVal val="1"/>
            <c:showBubbleSize val="0"/>
            <c:showCatName val="0"/>
            <c:showSerName val="0"/>
            <c:showPercent val="0"/>
          </c:dLbls>
          <c:trendline>
            <c:spPr>
              <a:ln w="38100">
                <a:solidFill>
                  <a:srgbClr val="008000"/>
                </a:solidFill>
              </a:ln>
            </c:spPr>
            <c:trendlineType val="log"/>
            <c:dispEq val="0"/>
            <c:dispRSqr val="0"/>
          </c:trendline>
          <c:xVal>
            <c:numRef>
              <c:f>'VE7BQH 144 MHz Tables'!$B$12:$B$399</c:f>
              <c:numCache>
                <c:ptCount val="388"/>
                <c:pt idx="0">
                  <c:v>0.43</c:v>
                </c:pt>
                <c:pt idx="1">
                  <c:v>0.588</c:v>
                </c:pt>
                <c:pt idx="2">
                  <c:v>0.752</c:v>
                </c:pt>
                <c:pt idx="3">
                  <c:v>0.865</c:v>
                </c:pt>
                <c:pt idx="4">
                  <c:v>1</c:v>
                </c:pt>
                <c:pt idx="5">
                  <c:v>1.04</c:v>
                </c:pt>
                <c:pt idx="6">
                  <c:v>1.1</c:v>
                </c:pt>
                <c:pt idx="7">
                  <c:v>1.13</c:v>
                </c:pt>
                <c:pt idx="8">
                  <c:v>1.13</c:v>
                </c:pt>
                <c:pt idx="9">
                  <c:v>1.15</c:v>
                </c:pt>
                <c:pt idx="10">
                  <c:v>1.153</c:v>
                </c:pt>
                <c:pt idx="11">
                  <c:v>1.16</c:v>
                </c:pt>
                <c:pt idx="12">
                  <c:v>1.16</c:v>
                </c:pt>
                <c:pt idx="13">
                  <c:v>1.28</c:v>
                </c:pt>
                <c:pt idx="14">
                  <c:v>1.28</c:v>
                </c:pt>
                <c:pt idx="15">
                  <c:v>1.32</c:v>
                </c:pt>
                <c:pt idx="16">
                  <c:v>1.34</c:v>
                </c:pt>
                <c:pt idx="17">
                  <c:v>1.34</c:v>
                </c:pt>
                <c:pt idx="18">
                  <c:v>1.39</c:v>
                </c:pt>
                <c:pt idx="19">
                  <c:v>1.39</c:v>
                </c:pt>
                <c:pt idx="20">
                  <c:v>1.39</c:v>
                </c:pt>
                <c:pt idx="21">
                  <c:v>1.44</c:v>
                </c:pt>
                <c:pt idx="22">
                  <c:v>1.45</c:v>
                </c:pt>
                <c:pt idx="23">
                  <c:v>1.462</c:v>
                </c:pt>
                <c:pt idx="24">
                  <c:v>1.46</c:v>
                </c:pt>
                <c:pt idx="25">
                  <c:v>1.5</c:v>
                </c:pt>
                <c:pt idx="26">
                  <c:v>1.514</c:v>
                </c:pt>
                <c:pt idx="27">
                  <c:v>1.54</c:v>
                </c:pt>
                <c:pt idx="28">
                  <c:v>1.57</c:v>
                </c:pt>
                <c:pt idx="29">
                  <c:v>1.616</c:v>
                </c:pt>
                <c:pt idx="30">
                  <c:v>1.63</c:v>
                </c:pt>
                <c:pt idx="31">
                  <c:v>1.67</c:v>
                </c:pt>
                <c:pt idx="32">
                  <c:v>1.68</c:v>
                </c:pt>
                <c:pt idx="33">
                  <c:v>1.69</c:v>
                </c:pt>
                <c:pt idx="34">
                  <c:v>1.751</c:v>
                </c:pt>
                <c:pt idx="35">
                  <c:v>1.78</c:v>
                </c:pt>
                <c:pt idx="36">
                  <c:v>1.79</c:v>
                </c:pt>
                <c:pt idx="37">
                  <c:v>1.79</c:v>
                </c:pt>
                <c:pt idx="38">
                  <c:v>1.792</c:v>
                </c:pt>
                <c:pt idx="39">
                  <c:v>1.79</c:v>
                </c:pt>
                <c:pt idx="40">
                  <c:v>1.8</c:v>
                </c:pt>
                <c:pt idx="41">
                  <c:v>1.8</c:v>
                </c:pt>
                <c:pt idx="42">
                  <c:v>1.84</c:v>
                </c:pt>
                <c:pt idx="43">
                  <c:v>1.85</c:v>
                </c:pt>
                <c:pt idx="44">
                  <c:v>1.87</c:v>
                </c:pt>
                <c:pt idx="45">
                  <c:v>1.88</c:v>
                </c:pt>
                <c:pt idx="46">
                  <c:v>1.89</c:v>
                </c:pt>
                <c:pt idx="47">
                  <c:v>1.91</c:v>
                </c:pt>
                <c:pt idx="48">
                  <c:v>1.91</c:v>
                </c:pt>
                <c:pt idx="49">
                  <c:v>1.913</c:v>
                </c:pt>
                <c:pt idx="50">
                  <c:v>1.92</c:v>
                </c:pt>
                <c:pt idx="51">
                  <c:v>1.94</c:v>
                </c:pt>
                <c:pt idx="52">
                  <c:v>1.95</c:v>
                </c:pt>
                <c:pt idx="53">
                  <c:v>1.9466</c:v>
                </c:pt>
                <c:pt idx="54">
                  <c:v>1.95</c:v>
                </c:pt>
                <c:pt idx="55">
                  <c:v>1.956</c:v>
                </c:pt>
                <c:pt idx="56">
                  <c:v>2.04</c:v>
                </c:pt>
                <c:pt idx="57">
                  <c:v>2.04</c:v>
                </c:pt>
                <c:pt idx="58">
                  <c:v>2.04</c:v>
                </c:pt>
                <c:pt idx="59">
                  <c:v>2.07</c:v>
                </c:pt>
                <c:pt idx="60">
                  <c:v>2.07</c:v>
                </c:pt>
                <c:pt idx="61">
                  <c:v>2.069</c:v>
                </c:pt>
                <c:pt idx="62">
                  <c:v>2.067</c:v>
                </c:pt>
                <c:pt idx="63">
                  <c:v>2.067</c:v>
                </c:pt>
                <c:pt idx="64">
                  <c:v>2.067</c:v>
                </c:pt>
                <c:pt idx="65">
                  <c:v>2.076</c:v>
                </c:pt>
                <c:pt idx="66">
                  <c:v>2.08</c:v>
                </c:pt>
                <c:pt idx="67">
                  <c:v>2.08</c:v>
                </c:pt>
                <c:pt idx="68">
                  <c:v>2.086</c:v>
                </c:pt>
                <c:pt idx="69">
                  <c:v>2.09</c:v>
                </c:pt>
                <c:pt idx="70">
                  <c:v>2.09</c:v>
                </c:pt>
                <c:pt idx="71">
                  <c:v>2.1</c:v>
                </c:pt>
                <c:pt idx="72">
                  <c:v>2.1</c:v>
                </c:pt>
                <c:pt idx="73">
                  <c:v>2.12</c:v>
                </c:pt>
                <c:pt idx="74">
                  <c:v>2.12</c:v>
                </c:pt>
                <c:pt idx="75">
                  <c:v>2.12</c:v>
                </c:pt>
                <c:pt idx="76">
                  <c:v>2.12</c:v>
                </c:pt>
                <c:pt idx="77">
                  <c:v>2.12</c:v>
                </c:pt>
                <c:pt idx="78">
                  <c:v>2.13</c:v>
                </c:pt>
                <c:pt idx="79">
                  <c:v>2.13</c:v>
                </c:pt>
                <c:pt idx="80">
                  <c:v>2.13</c:v>
                </c:pt>
                <c:pt idx="81">
                  <c:v>2.13</c:v>
                </c:pt>
                <c:pt idx="82">
                  <c:v>2.13</c:v>
                </c:pt>
                <c:pt idx="83">
                  <c:v>2.13</c:v>
                </c:pt>
                <c:pt idx="84">
                  <c:v>2.13</c:v>
                </c:pt>
                <c:pt idx="85">
                  <c:v>2.13</c:v>
                </c:pt>
                <c:pt idx="86">
                  <c:v>2.14</c:v>
                </c:pt>
                <c:pt idx="87">
                  <c:v>2.14</c:v>
                </c:pt>
                <c:pt idx="88">
                  <c:v>2.1375</c:v>
                </c:pt>
                <c:pt idx="89">
                  <c:v>2.16</c:v>
                </c:pt>
                <c:pt idx="90">
                  <c:v>2.16</c:v>
                </c:pt>
                <c:pt idx="91">
                  <c:v>2.16</c:v>
                </c:pt>
                <c:pt idx="92">
                  <c:v>2.17</c:v>
                </c:pt>
                <c:pt idx="93">
                  <c:v>2.17</c:v>
                </c:pt>
                <c:pt idx="94">
                  <c:v>2.17</c:v>
                </c:pt>
                <c:pt idx="95">
                  <c:v>2.18</c:v>
                </c:pt>
                <c:pt idx="96">
                  <c:v>2.19</c:v>
                </c:pt>
                <c:pt idx="97">
                  <c:v>2.22</c:v>
                </c:pt>
                <c:pt idx="98">
                  <c:v>2.28</c:v>
                </c:pt>
                <c:pt idx="99">
                  <c:v>2.29</c:v>
                </c:pt>
                <c:pt idx="100">
                  <c:v>2.32</c:v>
                </c:pt>
                <c:pt idx="101">
                  <c:v>2.34</c:v>
                </c:pt>
                <c:pt idx="102">
                  <c:v>2.34</c:v>
                </c:pt>
                <c:pt idx="103">
                  <c:v>2.35</c:v>
                </c:pt>
                <c:pt idx="104">
                  <c:v>2.3557</c:v>
                </c:pt>
                <c:pt idx="105">
                  <c:v>2.37</c:v>
                </c:pt>
                <c:pt idx="106">
                  <c:v>2.37</c:v>
                </c:pt>
                <c:pt idx="107">
                  <c:v>2.38</c:v>
                </c:pt>
                <c:pt idx="108">
                  <c:v>2.38</c:v>
                </c:pt>
                <c:pt idx="109">
                  <c:v>2.38</c:v>
                </c:pt>
                <c:pt idx="110">
                  <c:v>2.38</c:v>
                </c:pt>
                <c:pt idx="111">
                  <c:v>2.38</c:v>
                </c:pt>
                <c:pt idx="112">
                  <c:v>2.39</c:v>
                </c:pt>
                <c:pt idx="113">
                  <c:v>2.39</c:v>
                </c:pt>
                <c:pt idx="114">
                  <c:v>2.43</c:v>
                </c:pt>
                <c:pt idx="115">
                  <c:v>2.441</c:v>
                </c:pt>
                <c:pt idx="116">
                  <c:v>2.441</c:v>
                </c:pt>
                <c:pt idx="117">
                  <c:v>2.45</c:v>
                </c:pt>
                <c:pt idx="118">
                  <c:v>2.46</c:v>
                </c:pt>
                <c:pt idx="119">
                  <c:v>2.49</c:v>
                </c:pt>
                <c:pt idx="120">
                  <c:v>2.49</c:v>
                </c:pt>
                <c:pt idx="121">
                  <c:v>2.486</c:v>
                </c:pt>
                <c:pt idx="122">
                  <c:v>2.499</c:v>
                </c:pt>
                <c:pt idx="123">
                  <c:v>2.52</c:v>
                </c:pt>
                <c:pt idx="124">
                  <c:v>2.53</c:v>
                </c:pt>
                <c:pt idx="125">
                  <c:v>2.53</c:v>
                </c:pt>
                <c:pt idx="126">
                  <c:v>2.53</c:v>
                </c:pt>
                <c:pt idx="127">
                  <c:v>2.53</c:v>
                </c:pt>
                <c:pt idx="128">
                  <c:v>2.53</c:v>
                </c:pt>
                <c:pt idx="129">
                  <c:v>2.53</c:v>
                </c:pt>
                <c:pt idx="130">
                  <c:v>2.59</c:v>
                </c:pt>
                <c:pt idx="131">
                  <c:v>2.59</c:v>
                </c:pt>
                <c:pt idx="132">
                  <c:v>2.6</c:v>
                </c:pt>
                <c:pt idx="133">
                  <c:v>2.6</c:v>
                </c:pt>
                <c:pt idx="134">
                  <c:v>2.6</c:v>
                </c:pt>
                <c:pt idx="135">
                  <c:v>2.6</c:v>
                </c:pt>
                <c:pt idx="136">
                  <c:v>2.62</c:v>
                </c:pt>
                <c:pt idx="137">
                  <c:v>2.63</c:v>
                </c:pt>
                <c:pt idx="138">
                  <c:v>2.68</c:v>
                </c:pt>
                <c:pt idx="139">
                  <c:v>2.73</c:v>
                </c:pt>
                <c:pt idx="140">
                  <c:v>2.8</c:v>
                </c:pt>
                <c:pt idx="141">
                  <c:v>2.802</c:v>
                </c:pt>
                <c:pt idx="142">
                  <c:v>2.8</c:v>
                </c:pt>
                <c:pt idx="143">
                  <c:v>2.82</c:v>
                </c:pt>
                <c:pt idx="144">
                  <c:v>2.82</c:v>
                </c:pt>
                <c:pt idx="145">
                  <c:v>2.84</c:v>
                </c:pt>
                <c:pt idx="146">
                  <c:v>2.84</c:v>
                </c:pt>
                <c:pt idx="147">
                  <c:v>2.85</c:v>
                </c:pt>
                <c:pt idx="148">
                  <c:v>2.86</c:v>
                </c:pt>
                <c:pt idx="149">
                  <c:v>2.87</c:v>
                </c:pt>
                <c:pt idx="150">
                  <c:v>2.87</c:v>
                </c:pt>
                <c:pt idx="151">
                  <c:v>2.87</c:v>
                </c:pt>
                <c:pt idx="152">
                  <c:v>2.87</c:v>
                </c:pt>
                <c:pt idx="153">
                  <c:v>2.88</c:v>
                </c:pt>
                <c:pt idx="154">
                  <c:v>2.88</c:v>
                </c:pt>
                <c:pt idx="155">
                  <c:v>2.88</c:v>
                </c:pt>
                <c:pt idx="156">
                  <c:v>2.882</c:v>
                </c:pt>
                <c:pt idx="157">
                  <c:v>2.882</c:v>
                </c:pt>
                <c:pt idx="158">
                  <c:v>2.89</c:v>
                </c:pt>
                <c:pt idx="159">
                  <c:v>2.908</c:v>
                </c:pt>
                <c:pt idx="160">
                  <c:v>2.9248</c:v>
                </c:pt>
                <c:pt idx="161">
                  <c:v>2.93</c:v>
                </c:pt>
                <c:pt idx="162">
                  <c:v>2.95</c:v>
                </c:pt>
                <c:pt idx="163">
                  <c:v>2.97</c:v>
                </c:pt>
                <c:pt idx="164">
                  <c:v>2.97</c:v>
                </c:pt>
                <c:pt idx="165">
                  <c:v>2.98</c:v>
                </c:pt>
                <c:pt idx="166">
                  <c:v>2.98</c:v>
                </c:pt>
                <c:pt idx="167">
                  <c:v>2.98</c:v>
                </c:pt>
                <c:pt idx="168">
                  <c:v>3</c:v>
                </c:pt>
                <c:pt idx="169">
                  <c:v>3.01</c:v>
                </c:pt>
                <c:pt idx="170">
                  <c:v>3.01</c:v>
                </c:pt>
                <c:pt idx="171">
                  <c:v>3.01</c:v>
                </c:pt>
                <c:pt idx="172">
                  <c:v>3.01</c:v>
                </c:pt>
                <c:pt idx="173">
                  <c:v>3.04</c:v>
                </c:pt>
                <c:pt idx="174">
                  <c:v>3.06</c:v>
                </c:pt>
                <c:pt idx="175">
                  <c:v>3.08</c:v>
                </c:pt>
                <c:pt idx="176">
                  <c:v>3.08</c:v>
                </c:pt>
                <c:pt idx="177">
                  <c:v>3.09</c:v>
                </c:pt>
                <c:pt idx="178">
                  <c:v>3.09</c:v>
                </c:pt>
                <c:pt idx="179">
                  <c:v>3.1</c:v>
                </c:pt>
                <c:pt idx="180">
                  <c:v>3.1</c:v>
                </c:pt>
                <c:pt idx="181">
                  <c:v>3.1</c:v>
                </c:pt>
                <c:pt idx="182">
                  <c:v>3.12</c:v>
                </c:pt>
                <c:pt idx="183">
                  <c:v>3.14</c:v>
                </c:pt>
                <c:pt idx="184">
                  <c:v>3.14</c:v>
                </c:pt>
                <c:pt idx="185">
                  <c:v>3.17</c:v>
                </c:pt>
                <c:pt idx="186">
                  <c:v>3.17</c:v>
                </c:pt>
                <c:pt idx="187">
                  <c:v>3.17</c:v>
                </c:pt>
                <c:pt idx="188">
                  <c:v>3.19</c:v>
                </c:pt>
                <c:pt idx="189">
                  <c:v>3.2</c:v>
                </c:pt>
                <c:pt idx="190">
                  <c:v>3.22</c:v>
                </c:pt>
                <c:pt idx="191">
                  <c:v>3.23</c:v>
                </c:pt>
                <c:pt idx="192">
                  <c:v>3.23</c:v>
                </c:pt>
                <c:pt idx="193">
                  <c:v>3.26</c:v>
                </c:pt>
                <c:pt idx="194">
                  <c:v>3.26</c:v>
                </c:pt>
                <c:pt idx="195">
                  <c:v>3.26</c:v>
                </c:pt>
                <c:pt idx="196">
                  <c:v>3.26</c:v>
                </c:pt>
                <c:pt idx="197">
                  <c:v>3.27</c:v>
                </c:pt>
                <c:pt idx="198">
                  <c:v>3.3</c:v>
                </c:pt>
                <c:pt idx="199">
                  <c:v>3.3</c:v>
                </c:pt>
                <c:pt idx="200">
                  <c:v>3.3</c:v>
                </c:pt>
                <c:pt idx="201">
                  <c:v>3.3</c:v>
                </c:pt>
                <c:pt idx="202">
                  <c:v>3.31</c:v>
                </c:pt>
                <c:pt idx="203">
                  <c:v>3.31</c:v>
                </c:pt>
                <c:pt idx="204">
                  <c:v>3.32</c:v>
                </c:pt>
                <c:pt idx="205">
                  <c:v>3.33</c:v>
                </c:pt>
                <c:pt idx="206">
                  <c:v>3.36</c:v>
                </c:pt>
                <c:pt idx="207">
                  <c:v>3.366</c:v>
                </c:pt>
                <c:pt idx="208">
                  <c:v>3.366</c:v>
                </c:pt>
                <c:pt idx="209">
                  <c:v>3.38</c:v>
                </c:pt>
                <c:pt idx="210">
                  <c:v>3.4</c:v>
                </c:pt>
                <c:pt idx="211">
                  <c:v>3.4</c:v>
                </c:pt>
                <c:pt idx="212">
                  <c:v>3.412</c:v>
                </c:pt>
                <c:pt idx="213">
                  <c:v>3.41</c:v>
                </c:pt>
                <c:pt idx="214">
                  <c:v>3.41</c:v>
                </c:pt>
                <c:pt idx="215">
                  <c:v>3.42</c:v>
                </c:pt>
                <c:pt idx="216">
                  <c:v>3.43</c:v>
                </c:pt>
                <c:pt idx="217">
                  <c:v>3.43</c:v>
                </c:pt>
                <c:pt idx="218">
                  <c:v>3.43</c:v>
                </c:pt>
                <c:pt idx="219">
                  <c:v>3.44</c:v>
                </c:pt>
                <c:pt idx="220">
                  <c:v>3.44</c:v>
                </c:pt>
                <c:pt idx="221">
                  <c:v>3.44</c:v>
                </c:pt>
                <c:pt idx="222">
                  <c:v>3.49</c:v>
                </c:pt>
                <c:pt idx="223">
                  <c:v>3.5039</c:v>
                </c:pt>
                <c:pt idx="224">
                  <c:v>3.5039</c:v>
                </c:pt>
                <c:pt idx="225">
                  <c:v>3.57</c:v>
                </c:pt>
                <c:pt idx="226">
                  <c:v>3.59</c:v>
                </c:pt>
                <c:pt idx="227">
                  <c:v>3.59</c:v>
                </c:pt>
                <c:pt idx="228">
                  <c:v>3.61</c:v>
                </c:pt>
                <c:pt idx="229">
                  <c:v>3.61</c:v>
                </c:pt>
                <c:pt idx="230">
                  <c:v>3.64</c:v>
                </c:pt>
                <c:pt idx="231">
                  <c:v>3.64</c:v>
                </c:pt>
                <c:pt idx="232">
                  <c:v>3.775</c:v>
                </c:pt>
                <c:pt idx="233">
                  <c:v>3.79</c:v>
                </c:pt>
                <c:pt idx="234">
                  <c:v>3.79</c:v>
                </c:pt>
                <c:pt idx="235">
                  <c:v>3.798</c:v>
                </c:pt>
                <c:pt idx="236">
                  <c:v>3.798</c:v>
                </c:pt>
                <c:pt idx="237">
                  <c:v>3.81</c:v>
                </c:pt>
                <c:pt idx="238">
                  <c:v>3.81</c:v>
                </c:pt>
                <c:pt idx="239">
                  <c:v>3.83</c:v>
                </c:pt>
                <c:pt idx="240">
                  <c:v>3.83</c:v>
                </c:pt>
                <c:pt idx="241">
                  <c:v>3.83</c:v>
                </c:pt>
                <c:pt idx="242">
                  <c:v>3.84</c:v>
                </c:pt>
                <c:pt idx="243">
                  <c:v>3.85</c:v>
                </c:pt>
                <c:pt idx="244">
                  <c:v>3.85</c:v>
                </c:pt>
                <c:pt idx="245">
                  <c:v>3.86</c:v>
                </c:pt>
                <c:pt idx="246">
                  <c:v>3.86</c:v>
                </c:pt>
                <c:pt idx="247">
                  <c:v>3.92</c:v>
                </c:pt>
                <c:pt idx="248">
                  <c:v>3.93</c:v>
                </c:pt>
                <c:pt idx="249">
                  <c:v>3.95</c:v>
                </c:pt>
                <c:pt idx="250">
                  <c:v>3.98</c:v>
                </c:pt>
                <c:pt idx="251">
                  <c:v>3.98</c:v>
                </c:pt>
                <c:pt idx="252">
                  <c:v>3.99</c:v>
                </c:pt>
                <c:pt idx="253">
                  <c:v>4.01</c:v>
                </c:pt>
                <c:pt idx="254">
                  <c:v>4.01</c:v>
                </c:pt>
                <c:pt idx="255">
                  <c:v>4.01</c:v>
                </c:pt>
                <c:pt idx="256">
                  <c:v>4.01</c:v>
                </c:pt>
                <c:pt idx="257">
                  <c:v>4.01</c:v>
                </c:pt>
                <c:pt idx="258">
                  <c:v>4.03</c:v>
                </c:pt>
                <c:pt idx="259">
                  <c:v>4.04</c:v>
                </c:pt>
                <c:pt idx="260">
                  <c:v>4.09</c:v>
                </c:pt>
                <c:pt idx="261">
                  <c:v>4.169</c:v>
                </c:pt>
                <c:pt idx="262">
                  <c:v>4.19</c:v>
                </c:pt>
                <c:pt idx="263">
                  <c:v>4.19</c:v>
                </c:pt>
                <c:pt idx="264">
                  <c:v>4.18</c:v>
                </c:pt>
                <c:pt idx="265">
                  <c:v>4.23</c:v>
                </c:pt>
                <c:pt idx="266">
                  <c:v>4.23</c:v>
                </c:pt>
                <c:pt idx="267">
                  <c:v>4.23</c:v>
                </c:pt>
                <c:pt idx="268">
                  <c:v>4.23</c:v>
                </c:pt>
                <c:pt idx="269">
                  <c:v>4.24</c:v>
                </c:pt>
                <c:pt idx="270">
                  <c:v>4.24</c:v>
                </c:pt>
                <c:pt idx="271">
                  <c:v>4.24</c:v>
                </c:pt>
                <c:pt idx="272">
                  <c:v>4.24</c:v>
                </c:pt>
                <c:pt idx="273">
                  <c:v>4.2377</c:v>
                </c:pt>
                <c:pt idx="274">
                  <c:v>4.258</c:v>
                </c:pt>
                <c:pt idx="275">
                  <c:v>4.28</c:v>
                </c:pt>
                <c:pt idx="276">
                  <c:v>4.3</c:v>
                </c:pt>
                <c:pt idx="277">
                  <c:v>4.3</c:v>
                </c:pt>
                <c:pt idx="278">
                  <c:v>4.3</c:v>
                </c:pt>
                <c:pt idx="279">
                  <c:v>4.3</c:v>
                </c:pt>
                <c:pt idx="280">
                  <c:v>4.297</c:v>
                </c:pt>
                <c:pt idx="281">
                  <c:v>4.32</c:v>
                </c:pt>
                <c:pt idx="282">
                  <c:v>4.32</c:v>
                </c:pt>
                <c:pt idx="283">
                  <c:v>4.32</c:v>
                </c:pt>
                <c:pt idx="284">
                  <c:v>4.32</c:v>
                </c:pt>
                <c:pt idx="285">
                  <c:v>4.32</c:v>
                </c:pt>
                <c:pt idx="286">
                  <c:v>4.33</c:v>
                </c:pt>
                <c:pt idx="287">
                  <c:v>4.33</c:v>
                </c:pt>
                <c:pt idx="288">
                  <c:v>4.37</c:v>
                </c:pt>
                <c:pt idx="289">
                  <c:v>4.37</c:v>
                </c:pt>
                <c:pt idx="290">
                  <c:v>4.4</c:v>
                </c:pt>
                <c:pt idx="291">
                  <c:v>4.41</c:v>
                </c:pt>
                <c:pt idx="292">
                  <c:v>4.47</c:v>
                </c:pt>
                <c:pt idx="293">
                  <c:v>4.47</c:v>
                </c:pt>
                <c:pt idx="294">
                  <c:v>4.49</c:v>
                </c:pt>
                <c:pt idx="295">
                  <c:v>4.49</c:v>
                </c:pt>
                <c:pt idx="296">
                  <c:v>4.61</c:v>
                </c:pt>
                <c:pt idx="297">
                  <c:v>4.64</c:v>
                </c:pt>
                <c:pt idx="298">
                  <c:v>4.68</c:v>
                </c:pt>
                <c:pt idx="299">
                  <c:v>4.68</c:v>
                </c:pt>
                <c:pt idx="300">
                  <c:v>4.68</c:v>
                </c:pt>
                <c:pt idx="301">
                  <c:v>4.73</c:v>
                </c:pt>
                <c:pt idx="302">
                  <c:v>4.74</c:v>
                </c:pt>
                <c:pt idx="303">
                  <c:v>4.74</c:v>
                </c:pt>
                <c:pt idx="304">
                  <c:v>4.75</c:v>
                </c:pt>
                <c:pt idx="305">
                  <c:v>4.75</c:v>
                </c:pt>
                <c:pt idx="306">
                  <c:v>4.76</c:v>
                </c:pt>
                <c:pt idx="307">
                  <c:v>4.76</c:v>
                </c:pt>
                <c:pt idx="308">
                  <c:v>4.78</c:v>
                </c:pt>
                <c:pt idx="309">
                  <c:v>4.78</c:v>
                </c:pt>
                <c:pt idx="310">
                  <c:v>4.78</c:v>
                </c:pt>
                <c:pt idx="311">
                  <c:v>4.81</c:v>
                </c:pt>
                <c:pt idx="312">
                  <c:v>4.81</c:v>
                </c:pt>
                <c:pt idx="313">
                  <c:v>4.81</c:v>
                </c:pt>
                <c:pt idx="314">
                  <c:v>4.81</c:v>
                </c:pt>
                <c:pt idx="315">
                  <c:v>4.82</c:v>
                </c:pt>
                <c:pt idx="316">
                  <c:v>4.83</c:v>
                </c:pt>
                <c:pt idx="317">
                  <c:v>4.83</c:v>
                </c:pt>
                <c:pt idx="318">
                  <c:v>4.84</c:v>
                </c:pt>
                <c:pt idx="319">
                  <c:v>4.89</c:v>
                </c:pt>
                <c:pt idx="320">
                  <c:v>4.92</c:v>
                </c:pt>
                <c:pt idx="321">
                  <c:v>4.95</c:v>
                </c:pt>
                <c:pt idx="322">
                  <c:v>4.95</c:v>
                </c:pt>
                <c:pt idx="323">
                  <c:v>4.95</c:v>
                </c:pt>
                <c:pt idx="324">
                  <c:v>4.95</c:v>
                </c:pt>
                <c:pt idx="325">
                  <c:v>4.95</c:v>
                </c:pt>
                <c:pt idx="326">
                  <c:v>4.98</c:v>
                </c:pt>
                <c:pt idx="327">
                  <c:v>4.99</c:v>
                </c:pt>
                <c:pt idx="328">
                  <c:v>4.99</c:v>
                </c:pt>
                <c:pt idx="329">
                  <c:v>4.99</c:v>
                </c:pt>
                <c:pt idx="330">
                  <c:v>4.99</c:v>
                </c:pt>
                <c:pt idx="331">
                  <c:v>4.99</c:v>
                </c:pt>
                <c:pt idx="332">
                  <c:v>5.02</c:v>
                </c:pt>
                <c:pt idx="333">
                  <c:v>5.02</c:v>
                </c:pt>
                <c:pt idx="334">
                  <c:v>5.11</c:v>
                </c:pt>
                <c:pt idx="335">
                  <c:v>5.11</c:v>
                </c:pt>
                <c:pt idx="336">
                  <c:v>5.12</c:v>
                </c:pt>
                <c:pt idx="337">
                  <c:v>5.14</c:v>
                </c:pt>
                <c:pt idx="338">
                  <c:v>5.16</c:v>
                </c:pt>
                <c:pt idx="339">
                  <c:v>5.16</c:v>
                </c:pt>
                <c:pt idx="340">
                  <c:v>5.213</c:v>
                </c:pt>
                <c:pt idx="341">
                  <c:v>5.21</c:v>
                </c:pt>
                <c:pt idx="342">
                  <c:v>5.21</c:v>
                </c:pt>
                <c:pt idx="343">
                  <c:v>5.213</c:v>
                </c:pt>
                <c:pt idx="344">
                  <c:v>5.21</c:v>
                </c:pt>
                <c:pt idx="345">
                  <c:v>5.21</c:v>
                </c:pt>
                <c:pt idx="346">
                  <c:v>5.23</c:v>
                </c:pt>
                <c:pt idx="347">
                  <c:v>5.27</c:v>
                </c:pt>
                <c:pt idx="348">
                  <c:v>5.3</c:v>
                </c:pt>
                <c:pt idx="349">
                  <c:v>5.3</c:v>
                </c:pt>
                <c:pt idx="350">
                  <c:v>5.42</c:v>
                </c:pt>
                <c:pt idx="351">
                  <c:v>5.42</c:v>
                </c:pt>
                <c:pt idx="352">
                  <c:v>5.42</c:v>
                </c:pt>
                <c:pt idx="353">
                  <c:v>5.52</c:v>
                </c:pt>
                <c:pt idx="354">
                  <c:v>5.64</c:v>
                </c:pt>
                <c:pt idx="355">
                  <c:v>5.64</c:v>
                </c:pt>
                <c:pt idx="356">
                  <c:v>5.67</c:v>
                </c:pt>
                <c:pt idx="357">
                  <c:v>5.67</c:v>
                </c:pt>
                <c:pt idx="358">
                  <c:v>5.69</c:v>
                </c:pt>
                <c:pt idx="359">
                  <c:v>5.71</c:v>
                </c:pt>
                <c:pt idx="360">
                  <c:v>5.71</c:v>
                </c:pt>
                <c:pt idx="361">
                  <c:v>5.74</c:v>
                </c:pt>
                <c:pt idx="362">
                  <c:v>5.74</c:v>
                </c:pt>
                <c:pt idx="363">
                  <c:v>5.74</c:v>
                </c:pt>
                <c:pt idx="364">
                  <c:v>5.74</c:v>
                </c:pt>
                <c:pt idx="365">
                  <c:v>5.74</c:v>
                </c:pt>
                <c:pt idx="366">
                  <c:v>5.74</c:v>
                </c:pt>
                <c:pt idx="367">
                  <c:v>5.739</c:v>
                </c:pt>
                <c:pt idx="368">
                  <c:v>5.75</c:v>
                </c:pt>
                <c:pt idx="369">
                  <c:v>5.77</c:v>
                </c:pt>
                <c:pt idx="370">
                  <c:v>5.77</c:v>
                </c:pt>
                <c:pt idx="371">
                  <c:v>5.77</c:v>
                </c:pt>
                <c:pt idx="372">
                  <c:v>5.77</c:v>
                </c:pt>
                <c:pt idx="373">
                  <c:v>5.82</c:v>
                </c:pt>
                <c:pt idx="374">
                  <c:v>5.88</c:v>
                </c:pt>
                <c:pt idx="375">
                  <c:v>6</c:v>
                </c:pt>
                <c:pt idx="376">
                  <c:v>6.12</c:v>
                </c:pt>
                <c:pt idx="377">
                  <c:v>6.12</c:v>
                </c:pt>
                <c:pt idx="378">
                  <c:v>6.14</c:v>
                </c:pt>
                <c:pt idx="379">
                  <c:v>6.14</c:v>
                </c:pt>
                <c:pt idx="380">
                  <c:v>6.28</c:v>
                </c:pt>
                <c:pt idx="381">
                  <c:v>6.28</c:v>
                </c:pt>
                <c:pt idx="382">
                  <c:v>6.58</c:v>
                </c:pt>
                <c:pt idx="383">
                  <c:v>6.59</c:v>
                </c:pt>
                <c:pt idx="384">
                  <c:v>6.62</c:v>
                </c:pt>
                <c:pt idx="385">
                  <c:v>6.62</c:v>
                </c:pt>
                <c:pt idx="386">
                  <c:v>7.3</c:v>
                </c:pt>
                <c:pt idx="387">
                  <c:v>7.55</c:v>
                </c:pt>
              </c:numCache>
            </c:numRef>
          </c:xVal>
          <c:yVal>
            <c:numRef>
              <c:f>'VE7BQH 144 MHz Tables'!$I$12:$I$399</c:f>
              <c:numCache>
                <c:ptCount val="388"/>
                <c:pt idx="0">
                  <c:v>-7.548508973931966</c:v>
                </c:pt>
                <c:pt idx="1">
                  <c:v>-11.711460378486464</c:v>
                </c:pt>
                <c:pt idx="2">
                  <c:v>-10.716881970731762</c:v>
                </c:pt>
                <c:pt idx="3">
                  <c:v>-10.07584528511337</c:v>
                </c:pt>
                <c:pt idx="4">
                  <c:v>-10.134784201398649</c:v>
                </c:pt>
                <c:pt idx="5">
                  <c:v>-7.952292801333794</c:v>
                </c:pt>
                <c:pt idx="6">
                  <c:v>-9.33562061242014</c:v>
                </c:pt>
                <c:pt idx="7">
                  <c:v>-9.34894246563761</c:v>
                </c:pt>
                <c:pt idx="8">
                  <c:v>-9.248923178902853</c:v>
                </c:pt>
                <c:pt idx="9">
                  <c:v>-10.889097203584775</c:v>
                </c:pt>
                <c:pt idx="10">
                  <c:v>-9.188124807562438</c:v>
                </c:pt>
                <c:pt idx="11">
                  <c:v>-9.427099010528526</c:v>
                </c:pt>
                <c:pt idx="12">
                  <c:v>-9.808712496938707</c:v>
                </c:pt>
                <c:pt idx="13">
                  <c:v>-9.64936553050794</c:v>
                </c:pt>
                <c:pt idx="14">
                  <c:v>-9.987434109698036</c:v>
                </c:pt>
                <c:pt idx="15">
                  <c:v>-6.11259246121001</c:v>
                </c:pt>
                <c:pt idx="16">
                  <c:v>-9.328467862349306</c:v>
                </c:pt>
                <c:pt idx="17">
                  <c:v>-9.113692008299928</c:v>
                </c:pt>
                <c:pt idx="18">
                  <c:v>-9.110442625537303</c:v>
                </c:pt>
                <c:pt idx="19">
                  <c:v>-8.62669511603147</c:v>
                </c:pt>
                <c:pt idx="20">
                  <c:v>-8.971964924949688</c:v>
                </c:pt>
                <c:pt idx="21">
                  <c:v>-8.734800387769152</c:v>
                </c:pt>
                <c:pt idx="22">
                  <c:v>-8.546287794068096</c:v>
                </c:pt>
                <c:pt idx="23">
                  <c:v>-8.921654537272417</c:v>
                </c:pt>
                <c:pt idx="24">
                  <c:v>-8.809601271835131</c:v>
                </c:pt>
                <c:pt idx="25">
                  <c:v>-8.399612275952176</c:v>
                </c:pt>
                <c:pt idx="26">
                  <c:v>-7.443513867603539</c:v>
                </c:pt>
                <c:pt idx="27">
                  <c:v>-8.35416752523006</c:v>
                </c:pt>
                <c:pt idx="28">
                  <c:v>-9.42673319084944</c:v>
                </c:pt>
                <c:pt idx="29">
                  <c:v>-8.18221404135631</c:v>
                </c:pt>
                <c:pt idx="30">
                  <c:v>-9.294406920556511</c:v>
                </c:pt>
                <c:pt idx="31">
                  <c:v>-8.230601183677738</c:v>
                </c:pt>
                <c:pt idx="32">
                  <c:v>-8.260778287556501</c:v>
                </c:pt>
                <c:pt idx="33">
                  <c:v>-9.527020165276227</c:v>
                </c:pt>
                <c:pt idx="34">
                  <c:v>-7.054907504568753</c:v>
                </c:pt>
                <c:pt idx="35">
                  <c:v>-7.773948814542731</c:v>
                </c:pt>
                <c:pt idx="36">
                  <c:v>-7.664254826983264</c:v>
                </c:pt>
                <c:pt idx="37">
                  <c:v>-7.683512134701861</c:v>
                </c:pt>
                <c:pt idx="38">
                  <c:v>-7.70616634336352</c:v>
                </c:pt>
                <c:pt idx="39">
                  <c:v>-7.83128448251</c:v>
                </c:pt>
                <c:pt idx="40">
                  <c:v>-8.93435900159474</c:v>
                </c:pt>
                <c:pt idx="41">
                  <c:v>-8.83214225732322</c:v>
                </c:pt>
                <c:pt idx="42">
                  <c:v>-8.71019769250498</c:v>
                </c:pt>
                <c:pt idx="43">
                  <c:v>-7.601926254540462</c:v>
                </c:pt>
                <c:pt idx="44">
                  <c:v>-8.036290482207061</c:v>
                </c:pt>
                <c:pt idx="45">
                  <c:v>-8.391430022617893</c:v>
                </c:pt>
                <c:pt idx="46">
                  <c:v>-8.374478257747413</c:v>
                </c:pt>
                <c:pt idx="47">
                  <c:v>-8.107479163717592</c:v>
                </c:pt>
                <c:pt idx="48">
                  <c:v>-7.752780121682449</c:v>
                </c:pt>
                <c:pt idx="49">
                  <c:v>-7.549086865923758</c:v>
                </c:pt>
                <c:pt idx="50">
                  <c:v>-4.544461880291635</c:v>
                </c:pt>
                <c:pt idx="51">
                  <c:v>-7.657491591911061</c:v>
                </c:pt>
                <c:pt idx="52">
                  <c:v>-7.367667773513855</c:v>
                </c:pt>
                <c:pt idx="53">
                  <c:v>-7.44438825158953</c:v>
                </c:pt>
                <c:pt idx="54">
                  <c:v>-7.480363094817982</c:v>
                </c:pt>
                <c:pt idx="55">
                  <c:v>-7.428574014072964</c:v>
                </c:pt>
                <c:pt idx="56">
                  <c:v>-7.785946255066918</c:v>
                </c:pt>
                <c:pt idx="57">
                  <c:v>-7.727915316205664</c:v>
                </c:pt>
                <c:pt idx="58">
                  <c:v>-7.35214247256712</c:v>
                </c:pt>
                <c:pt idx="59">
                  <c:v>-7.322907339699643</c:v>
                </c:pt>
                <c:pt idx="60">
                  <c:v>-7.346591157874887</c:v>
                </c:pt>
                <c:pt idx="61">
                  <c:v>-6.76172141949116</c:v>
                </c:pt>
                <c:pt idx="62">
                  <c:v>-6.627540248068659</c:v>
                </c:pt>
                <c:pt idx="63">
                  <c:v>-6.618879389057618</c:v>
                </c:pt>
                <c:pt idx="64">
                  <c:v>-6.294819228945869</c:v>
                </c:pt>
                <c:pt idx="65">
                  <c:v>-7.173113754485687</c:v>
                </c:pt>
                <c:pt idx="66">
                  <c:v>-7.411056267121172</c:v>
                </c:pt>
                <c:pt idx="67">
                  <c:v>-7.411056267121172</c:v>
                </c:pt>
                <c:pt idx="68">
                  <c:v>-6.957967030494274</c:v>
                </c:pt>
                <c:pt idx="69">
                  <c:v>-7.774948473693424</c:v>
                </c:pt>
                <c:pt idx="70">
                  <c:v>-7.52922276882266</c:v>
                </c:pt>
                <c:pt idx="71">
                  <c:v>-4.884939826401975</c:v>
                </c:pt>
                <c:pt idx="72">
                  <c:v>-4.7433610495819565</c:v>
                </c:pt>
                <c:pt idx="73">
                  <c:v>-7.448154188656172</c:v>
                </c:pt>
                <c:pt idx="74">
                  <c:v>-7.394857275756969</c:v>
                </c:pt>
                <c:pt idx="75">
                  <c:v>-6.938246199260707</c:v>
                </c:pt>
                <c:pt idx="76">
                  <c:v>-7.041773733650022</c:v>
                </c:pt>
                <c:pt idx="77">
                  <c:v>-6.535714421670416</c:v>
                </c:pt>
                <c:pt idx="78">
                  <c:v>-9.923638055663147</c:v>
                </c:pt>
                <c:pt idx="79">
                  <c:v>-10.001677076689479</c:v>
                </c:pt>
                <c:pt idx="80">
                  <c:v>-9.981186586481869</c:v>
                </c:pt>
                <c:pt idx="81">
                  <c:v>-10.020818522762678</c:v>
                </c:pt>
                <c:pt idx="82">
                  <c:v>-8.684094444186027</c:v>
                </c:pt>
                <c:pt idx="83">
                  <c:v>-8.79488863840336</c:v>
                </c:pt>
                <c:pt idx="84">
                  <c:v>-8.345215110976284</c:v>
                </c:pt>
                <c:pt idx="85">
                  <c:v>-7.982481315469382</c:v>
                </c:pt>
                <c:pt idx="86">
                  <c:v>-7.003475642892106</c:v>
                </c:pt>
                <c:pt idx="87">
                  <c:v>-7.060367355465733</c:v>
                </c:pt>
                <c:pt idx="88">
                  <c:v>-7.109643131263361</c:v>
                </c:pt>
                <c:pt idx="89">
                  <c:v>-10.030987123686444</c:v>
                </c:pt>
                <c:pt idx="90">
                  <c:v>-9.118124119384639</c:v>
                </c:pt>
                <c:pt idx="91">
                  <c:v>-7.2151061712435265</c:v>
                </c:pt>
                <c:pt idx="92">
                  <c:v>-7.920745032519132</c:v>
                </c:pt>
                <c:pt idx="93">
                  <c:v>-8.105814656349281</c:v>
                </c:pt>
                <c:pt idx="94">
                  <c:v>-8.188254039188013</c:v>
                </c:pt>
                <c:pt idx="95">
                  <c:v>-7.645254153095895</c:v>
                </c:pt>
                <c:pt idx="96">
                  <c:v>-8.537175849901871</c:v>
                </c:pt>
                <c:pt idx="97">
                  <c:v>-6.711210865044471</c:v>
                </c:pt>
                <c:pt idx="98">
                  <c:v>-6.534029661736689</c:v>
                </c:pt>
                <c:pt idx="99">
                  <c:v>-4.079162372099429</c:v>
                </c:pt>
                <c:pt idx="100">
                  <c:v>-6.878665118346838</c:v>
                </c:pt>
                <c:pt idx="101">
                  <c:v>-8.043774469399889</c:v>
                </c:pt>
                <c:pt idx="102">
                  <c:v>-8.001724223837417</c:v>
                </c:pt>
                <c:pt idx="103">
                  <c:v>-6.514041758731967</c:v>
                </c:pt>
                <c:pt idx="104">
                  <c:v>-6.39528947427215</c:v>
                </c:pt>
                <c:pt idx="105">
                  <c:v>-6.614977081897422</c:v>
                </c:pt>
                <c:pt idx="106">
                  <c:v>-6.588158459708318</c:v>
                </c:pt>
                <c:pt idx="107">
                  <c:v>-7.909110901601121</c:v>
                </c:pt>
                <c:pt idx="108">
                  <c:v>-7.911264854518848</c:v>
                </c:pt>
                <c:pt idx="109">
                  <c:v>-6.341860489620043</c:v>
                </c:pt>
                <c:pt idx="110">
                  <c:v>-6.279536713021482</c:v>
                </c:pt>
                <c:pt idx="111">
                  <c:v>-7.007326928150004</c:v>
                </c:pt>
                <c:pt idx="112">
                  <c:v>-6.852378737620494</c:v>
                </c:pt>
                <c:pt idx="113">
                  <c:v>-7.185387430835814</c:v>
                </c:pt>
                <c:pt idx="114">
                  <c:v>-6.227562719518168</c:v>
                </c:pt>
                <c:pt idx="115">
                  <c:v>-5.920569002093934</c:v>
                </c:pt>
                <c:pt idx="116">
                  <c:v>-5.9000995323531455</c:v>
                </c:pt>
                <c:pt idx="117">
                  <c:v>-6.137282150936176</c:v>
                </c:pt>
                <c:pt idx="118">
                  <c:v>-6.486388217357057</c:v>
                </c:pt>
                <c:pt idx="119">
                  <c:v>-6.5311028656045735</c:v>
                </c:pt>
                <c:pt idx="120">
                  <c:v>-6.4413428984769325</c:v>
                </c:pt>
                <c:pt idx="121">
                  <c:v>-6.0328158711893</c:v>
                </c:pt>
                <c:pt idx="122">
                  <c:v>-6.80946520613546</c:v>
                </c:pt>
                <c:pt idx="123">
                  <c:v>-6.647918116392255</c:v>
                </c:pt>
                <c:pt idx="124">
                  <c:v>-6.0791229854749425</c:v>
                </c:pt>
                <c:pt idx="125">
                  <c:v>-6.05248699395273</c:v>
                </c:pt>
                <c:pt idx="126">
                  <c:v>-6.76656030372531</c:v>
                </c:pt>
                <c:pt idx="127">
                  <c:v>-6.76656030372531</c:v>
                </c:pt>
                <c:pt idx="128">
                  <c:v>-6.837228740278633</c:v>
                </c:pt>
                <c:pt idx="129">
                  <c:v>-6.461306645145836</c:v>
                </c:pt>
                <c:pt idx="130">
                  <c:v>-6.074228139905131</c:v>
                </c:pt>
                <c:pt idx="131">
                  <c:v>-6.082589096076596</c:v>
                </c:pt>
                <c:pt idx="132">
                  <c:v>-7.25227124824324</c:v>
                </c:pt>
                <c:pt idx="133">
                  <c:v>-7.348584648609947</c:v>
                </c:pt>
                <c:pt idx="134">
                  <c:v>-7.011502799331847</c:v>
                </c:pt>
                <c:pt idx="135">
                  <c:v>-6.0564930616961625</c:v>
                </c:pt>
                <c:pt idx="136">
                  <c:v>-5.524441098931103</c:v>
                </c:pt>
                <c:pt idx="137">
                  <c:v>-5.856939766561183</c:v>
                </c:pt>
                <c:pt idx="138">
                  <c:v>-6.364725285005161</c:v>
                </c:pt>
                <c:pt idx="139">
                  <c:v>-5.305543791053598</c:v>
                </c:pt>
                <c:pt idx="140">
                  <c:v>-6.629522370938009</c:v>
                </c:pt>
                <c:pt idx="141">
                  <c:v>-5.575712151410762</c:v>
                </c:pt>
                <c:pt idx="142">
                  <c:v>-5.5682322505191415</c:v>
                </c:pt>
                <c:pt idx="143">
                  <c:v>-5.398558349335637</c:v>
                </c:pt>
                <c:pt idx="144">
                  <c:v>-5.235115795499066</c:v>
                </c:pt>
                <c:pt idx="145">
                  <c:v>-6.153157013372912</c:v>
                </c:pt>
                <c:pt idx="146">
                  <c:v>-3.5762993066247937</c:v>
                </c:pt>
                <c:pt idx="147">
                  <c:v>-5.303077177757764</c:v>
                </c:pt>
                <c:pt idx="148">
                  <c:v>-5.698852965738848</c:v>
                </c:pt>
                <c:pt idx="149">
                  <c:v>-5.568815507361055</c:v>
                </c:pt>
                <c:pt idx="150">
                  <c:v>-6.408905565179204</c:v>
                </c:pt>
                <c:pt idx="151">
                  <c:v>-5.1852367478055825</c:v>
                </c:pt>
                <c:pt idx="152">
                  <c:v>-5.477267979747868</c:v>
                </c:pt>
                <c:pt idx="153">
                  <c:v>-5.785867229609526</c:v>
                </c:pt>
                <c:pt idx="154">
                  <c:v>-5.211387982678719</c:v>
                </c:pt>
                <c:pt idx="155">
                  <c:v>-5.310972438178609</c:v>
                </c:pt>
                <c:pt idx="156">
                  <c:v>-5.09712323914674</c:v>
                </c:pt>
                <c:pt idx="157">
                  <c:v>-5.087192598704444</c:v>
                </c:pt>
                <c:pt idx="158">
                  <c:v>-6.22432726982812</c:v>
                </c:pt>
                <c:pt idx="159">
                  <c:v>-5.996278817132961</c:v>
                </c:pt>
                <c:pt idx="160">
                  <c:v>-5.14970511717457</c:v>
                </c:pt>
                <c:pt idx="161">
                  <c:v>-5.614147377120052</c:v>
                </c:pt>
                <c:pt idx="162">
                  <c:v>-5.308136028194593</c:v>
                </c:pt>
                <c:pt idx="163">
                  <c:v>-6.096159710166166</c:v>
                </c:pt>
                <c:pt idx="164">
                  <c:v>-5.858151658145076</c:v>
                </c:pt>
                <c:pt idx="165">
                  <c:v>-5.163155712850141</c:v>
                </c:pt>
                <c:pt idx="166">
                  <c:v>-5.175631583697228</c:v>
                </c:pt>
                <c:pt idx="167">
                  <c:v>-5.145995815910933</c:v>
                </c:pt>
                <c:pt idx="168">
                  <c:v>-5.117484434169867</c:v>
                </c:pt>
                <c:pt idx="169">
                  <c:v>-6.341906278873918</c:v>
                </c:pt>
                <c:pt idx="170">
                  <c:v>-6.435670654275313</c:v>
                </c:pt>
                <c:pt idx="171">
                  <c:v>-6.467569577303436</c:v>
                </c:pt>
                <c:pt idx="172">
                  <c:v>-5.255494777821582</c:v>
                </c:pt>
                <c:pt idx="173">
                  <c:v>-5.265821744914561</c:v>
                </c:pt>
                <c:pt idx="174">
                  <c:v>-6.561201657423762</c:v>
                </c:pt>
                <c:pt idx="175">
                  <c:v>-5.521345169910532</c:v>
                </c:pt>
                <c:pt idx="176">
                  <c:v>-5.086799156246389</c:v>
                </c:pt>
                <c:pt idx="177">
                  <c:v>-5.84174665008954</c:v>
                </c:pt>
                <c:pt idx="178">
                  <c:v>-6.066552195599158</c:v>
                </c:pt>
                <c:pt idx="179">
                  <c:v>-6.778661100918971</c:v>
                </c:pt>
                <c:pt idx="180">
                  <c:v>-6.665342254299382</c:v>
                </c:pt>
                <c:pt idx="181">
                  <c:v>-5.491710319795082</c:v>
                </c:pt>
                <c:pt idx="182">
                  <c:v>-5.793968506696185</c:v>
                </c:pt>
                <c:pt idx="183">
                  <c:v>-5.998527655696687</c:v>
                </c:pt>
                <c:pt idx="184">
                  <c:v>-5.974284733386309</c:v>
                </c:pt>
                <c:pt idx="185">
                  <c:v>-8.906469520159906</c:v>
                </c:pt>
                <c:pt idx="186">
                  <c:v>-8.939347299577097</c:v>
                </c:pt>
                <c:pt idx="187">
                  <c:v>-6.148907164306774</c:v>
                </c:pt>
                <c:pt idx="188">
                  <c:v>-6.116535230772065</c:v>
                </c:pt>
                <c:pt idx="189">
                  <c:v>-5.621487239372794</c:v>
                </c:pt>
                <c:pt idx="190">
                  <c:v>-5.8003291961283345</c:v>
                </c:pt>
                <c:pt idx="191">
                  <c:v>-5.1161765179817955</c:v>
                </c:pt>
                <c:pt idx="192">
                  <c:v>-5.166292322447706</c:v>
                </c:pt>
                <c:pt idx="193">
                  <c:v>-5.7390268932613395</c:v>
                </c:pt>
                <c:pt idx="194">
                  <c:v>-4.823906582083069</c:v>
                </c:pt>
                <c:pt idx="195">
                  <c:v>-4.890381037512238</c:v>
                </c:pt>
                <c:pt idx="196">
                  <c:v>-3.3422770371035533</c:v>
                </c:pt>
                <c:pt idx="197">
                  <c:v>-4.994458269112172</c:v>
                </c:pt>
                <c:pt idx="198">
                  <c:v>-4.628345285904302</c:v>
                </c:pt>
                <c:pt idx="199">
                  <c:v>-4.533780690111378</c:v>
                </c:pt>
                <c:pt idx="200">
                  <c:v>-4.466969882647007</c:v>
                </c:pt>
                <c:pt idx="201">
                  <c:v>-4.430012242201041</c:v>
                </c:pt>
                <c:pt idx="202">
                  <c:v>-4.542284900602098</c:v>
                </c:pt>
                <c:pt idx="203">
                  <c:v>-4.515668105720636</c:v>
                </c:pt>
                <c:pt idx="204">
                  <c:v>-4.657478829798613</c:v>
                </c:pt>
                <c:pt idx="205">
                  <c:v>-4.990545418410868</c:v>
                </c:pt>
                <c:pt idx="206">
                  <c:v>-5.1479524132930194</c:v>
                </c:pt>
                <c:pt idx="207">
                  <c:v>-4.707327391724551</c:v>
                </c:pt>
                <c:pt idx="208">
                  <c:v>-4.70459573600921</c:v>
                </c:pt>
                <c:pt idx="209">
                  <c:v>-4.243450300222474</c:v>
                </c:pt>
                <c:pt idx="210">
                  <c:v>-5.224029720396729</c:v>
                </c:pt>
                <c:pt idx="211">
                  <c:v>-4.370430862991263</c:v>
                </c:pt>
                <c:pt idx="212">
                  <c:v>-4.369292398751341</c:v>
                </c:pt>
                <c:pt idx="213">
                  <c:v>-4.618151522929622</c:v>
                </c:pt>
                <c:pt idx="214">
                  <c:v>-4.4717577984228285</c:v>
                </c:pt>
                <c:pt idx="215">
                  <c:v>-4.857630982138403</c:v>
                </c:pt>
                <c:pt idx="216">
                  <c:v>-4.430458154103569</c:v>
                </c:pt>
                <c:pt idx="217">
                  <c:v>-4.513327013799049</c:v>
                </c:pt>
                <c:pt idx="218">
                  <c:v>-4.386286874000117</c:v>
                </c:pt>
                <c:pt idx="219">
                  <c:v>-5.4142917830430335</c:v>
                </c:pt>
                <c:pt idx="220">
                  <c:v>-5.533121163862365</c:v>
                </c:pt>
                <c:pt idx="221">
                  <c:v>-5.270514420747386</c:v>
                </c:pt>
                <c:pt idx="222">
                  <c:v>-4.458797648119042</c:v>
                </c:pt>
                <c:pt idx="223">
                  <c:v>-5.471321946073889</c:v>
                </c:pt>
                <c:pt idx="224">
                  <c:v>-5.251903248993337</c:v>
                </c:pt>
                <c:pt idx="225">
                  <c:v>-5.204480878932749</c:v>
                </c:pt>
                <c:pt idx="226">
                  <c:v>-6.049204650564196</c:v>
                </c:pt>
                <c:pt idx="227">
                  <c:v>-5.127946204343836</c:v>
                </c:pt>
                <c:pt idx="228">
                  <c:v>-5.987588779266062</c:v>
                </c:pt>
                <c:pt idx="229">
                  <c:v>-6.039378574046925</c:v>
                </c:pt>
                <c:pt idx="230">
                  <c:v>-4.976082537274927</c:v>
                </c:pt>
                <c:pt idx="231">
                  <c:v>-4.976082537274927</c:v>
                </c:pt>
                <c:pt idx="232">
                  <c:v>-4.149915279204198</c:v>
                </c:pt>
                <c:pt idx="233">
                  <c:v>-3.9810728016058725</c:v>
                </c:pt>
                <c:pt idx="234">
                  <c:v>-3.918482833796862</c:v>
                </c:pt>
                <c:pt idx="235">
                  <c:v>-4.202921639808469</c:v>
                </c:pt>
                <c:pt idx="236">
                  <c:v>-4.201409603887363</c:v>
                </c:pt>
                <c:pt idx="237">
                  <c:v>-3.844287876063188</c:v>
                </c:pt>
                <c:pt idx="238">
                  <c:v>-3.902519743724529</c:v>
                </c:pt>
                <c:pt idx="239">
                  <c:v>-4.862558973068733</c:v>
                </c:pt>
                <c:pt idx="240">
                  <c:v>-3.8023292294574524</c:v>
                </c:pt>
                <c:pt idx="241">
                  <c:v>-3.6914684677881837</c:v>
                </c:pt>
                <c:pt idx="242">
                  <c:v>-4.021757798422826</c:v>
                </c:pt>
                <c:pt idx="243">
                  <c:v>-3.807533646808274</c:v>
                </c:pt>
                <c:pt idx="244">
                  <c:v>-3.873054153330319</c:v>
                </c:pt>
                <c:pt idx="245">
                  <c:v>-3.8198491815958917</c:v>
                </c:pt>
                <c:pt idx="246">
                  <c:v>-4.102823558847433</c:v>
                </c:pt>
                <c:pt idx="247">
                  <c:v>-3.9431248343112024</c:v>
                </c:pt>
                <c:pt idx="248">
                  <c:v>-4.700467103763437</c:v>
                </c:pt>
                <c:pt idx="249">
                  <c:v>-4.693890274085096</c:v>
                </c:pt>
                <c:pt idx="250">
                  <c:v>-3.8576924239373724</c:v>
                </c:pt>
                <c:pt idx="251">
                  <c:v>-3.8875828501243888</c:v>
                </c:pt>
                <c:pt idx="252">
                  <c:v>-5.064603739397469</c:v>
                </c:pt>
                <c:pt idx="253">
                  <c:v>-5.670106347838068</c:v>
                </c:pt>
                <c:pt idx="254">
                  <c:v>-4.606082537274929</c:v>
                </c:pt>
                <c:pt idx="255">
                  <c:v>-4.685467476885869</c:v>
                </c:pt>
                <c:pt idx="256">
                  <c:v>-4.67504143007552</c:v>
                </c:pt>
                <c:pt idx="257">
                  <c:v>-4.383638772379243</c:v>
                </c:pt>
                <c:pt idx="258">
                  <c:v>-4.64522518918459</c:v>
                </c:pt>
                <c:pt idx="259">
                  <c:v>-5.453347445892387</c:v>
                </c:pt>
                <c:pt idx="260">
                  <c:v>-5.142339011876903</c:v>
                </c:pt>
                <c:pt idx="261">
                  <c:v>-3.704548446829449</c:v>
                </c:pt>
                <c:pt idx="262">
                  <c:v>-4.681284665074205</c:v>
                </c:pt>
                <c:pt idx="263">
                  <c:v>-4.551284665074203</c:v>
                </c:pt>
                <c:pt idx="264">
                  <c:v>-3.617423348062058</c:v>
                </c:pt>
                <c:pt idx="265">
                  <c:v>-3.440497794128163</c:v>
                </c:pt>
                <c:pt idx="266">
                  <c:v>-3.444205082200856</c:v>
                </c:pt>
                <c:pt idx="267">
                  <c:v>-3.1259167743854164</c:v>
                </c:pt>
                <c:pt idx="268">
                  <c:v>-3.1011737246849727</c:v>
                </c:pt>
                <c:pt idx="269">
                  <c:v>-3.8428288793478664</c:v>
                </c:pt>
                <c:pt idx="270">
                  <c:v>-3.501997517128956</c:v>
                </c:pt>
                <c:pt idx="271">
                  <c:v>-3.5138805749543174</c:v>
                </c:pt>
                <c:pt idx="272">
                  <c:v>-3.5256681057206336</c:v>
                </c:pt>
                <c:pt idx="273">
                  <c:v>-3.5957121194679615</c:v>
                </c:pt>
                <c:pt idx="274">
                  <c:v>-5.137258817371237</c:v>
                </c:pt>
                <c:pt idx="275">
                  <c:v>-3.2491855214037457</c:v>
                </c:pt>
                <c:pt idx="276">
                  <c:v>-3.6370609120782404</c:v>
                </c:pt>
                <c:pt idx="277">
                  <c:v>-3.4045314412943632</c:v>
                </c:pt>
                <c:pt idx="278">
                  <c:v>-3.375132397364581</c:v>
                </c:pt>
                <c:pt idx="279">
                  <c:v>-2.580831786581143</c:v>
                </c:pt>
                <c:pt idx="280">
                  <c:v>-3.038708340890757</c:v>
                </c:pt>
                <c:pt idx="281">
                  <c:v>-3.261858689535323</c:v>
                </c:pt>
                <c:pt idx="282">
                  <c:v>-3.2563937459082055</c:v>
                </c:pt>
                <c:pt idx="283">
                  <c:v>-3.536805645437081</c:v>
                </c:pt>
                <c:pt idx="284">
                  <c:v>-3.5038996524567665</c:v>
                </c:pt>
                <c:pt idx="285">
                  <c:v>-3.527817128162308</c:v>
                </c:pt>
                <c:pt idx="286">
                  <c:v>-3.3725264950248146</c:v>
                </c:pt>
                <c:pt idx="287">
                  <c:v>-3.3589265947410816</c:v>
                </c:pt>
                <c:pt idx="288">
                  <c:v>-3.5494860043527616</c:v>
                </c:pt>
                <c:pt idx="289">
                  <c:v>-3.5387648955263167</c:v>
                </c:pt>
                <c:pt idx="290">
                  <c:v>-4.097005314563731</c:v>
                </c:pt>
                <c:pt idx="291">
                  <c:v>-5.495901554444831</c:v>
                </c:pt>
                <c:pt idx="292">
                  <c:v>-5.829304936590514</c:v>
                </c:pt>
                <c:pt idx="293">
                  <c:v>-3.4979257938769734</c:v>
                </c:pt>
                <c:pt idx="294">
                  <c:v>-4.311306166416667</c:v>
                </c:pt>
                <c:pt idx="295">
                  <c:v>-4.057455647155038</c:v>
                </c:pt>
                <c:pt idx="296">
                  <c:v>-3.340212608135623</c:v>
                </c:pt>
                <c:pt idx="297">
                  <c:v>-4.31794441400687</c:v>
                </c:pt>
                <c:pt idx="298">
                  <c:v>-3.5840652481300808</c:v>
                </c:pt>
                <c:pt idx="299">
                  <c:v>-3.2867283924549113</c:v>
                </c:pt>
                <c:pt idx="300">
                  <c:v>-3.1634657908468355</c:v>
                </c:pt>
                <c:pt idx="301">
                  <c:v>-3.860784012832795</c:v>
                </c:pt>
                <c:pt idx="302">
                  <c:v>-3.311972640241496</c:v>
                </c:pt>
                <c:pt idx="303">
                  <c:v>-3.29711788233784</c:v>
                </c:pt>
                <c:pt idx="304">
                  <c:v>-2.847248499775578</c:v>
                </c:pt>
                <c:pt idx="305">
                  <c:v>-2.8549460785331</c:v>
                </c:pt>
                <c:pt idx="306">
                  <c:v>-2.6867124837946044</c:v>
                </c:pt>
                <c:pt idx="307">
                  <c:v>-2.853980250192503</c:v>
                </c:pt>
                <c:pt idx="308">
                  <c:v>-3.925049449616715</c:v>
                </c:pt>
                <c:pt idx="309">
                  <c:v>-2.9625774002322665</c:v>
                </c:pt>
                <c:pt idx="310">
                  <c:v>-2.9602809981407816</c:v>
                </c:pt>
                <c:pt idx="311">
                  <c:v>-4.239433016912557</c:v>
                </c:pt>
                <c:pt idx="312">
                  <c:v>-4.003330783123289</c:v>
                </c:pt>
                <c:pt idx="313">
                  <c:v>-3.9914170633483117</c:v>
                </c:pt>
                <c:pt idx="314">
                  <c:v>-3.7475953308473464</c:v>
                </c:pt>
                <c:pt idx="315">
                  <c:v>-4.7783050535433595</c:v>
                </c:pt>
                <c:pt idx="316">
                  <c:v>-5.069468612817026</c:v>
                </c:pt>
                <c:pt idx="317">
                  <c:v>-4.978494636950131</c:v>
                </c:pt>
                <c:pt idx="318">
                  <c:v>-2.9349118672734704</c:v>
                </c:pt>
                <c:pt idx="319">
                  <c:v>-3.725639740679437</c:v>
                </c:pt>
                <c:pt idx="320">
                  <c:v>-3.586515094798461</c:v>
                </c:pt>
                <c:pt idx="321">
                  <c:v>-3.7527833412169507</c:v>
                </c:pt>
                <c:pt idx="322">
                  <c:v>-3.5277274519851716</c:v>
                </c:pt>
                <c:pt idx="323">
                  <c:v>-4.064457246083595</c:v>
                </c:pt>
                <c:pt idx="324">
                  <c:v>-4.034999559793842</c:v>
                </c:pt>
                <c:pt idx="325">
                  <c:v>-3.877755221168343</c:v>
                </c:pt>
                <c:pt idx="326">
                  <c:v>-3.184546967965222</c:v>
                </c:pt>
                <c:pt idx="327">
                  <c:v>-3.2742811207386318</c:v>
                </c:pt>
                <c:pt idx="328">
                  <c:v>-4.327770098371744</c:v>
                </c:pt>
                <c:pt idx="329">
                  <c:v>-3.488290405199862</c:v>
                </c:pt>
                <c:pt idx="330">
                  <c:v>-3.2190275651599123</c:v>
                </c:pt>
                <c:pt idx="331">
                  <c:v>-3.0167278111890816</c:v>
                </c:pt>
                <c:pt idx="332">
                  <c:v>-4.041783707697817</c:v>
                </c:pt>
                <c:pt idx="333">
                  <c:v>-3.985570516069693</c:v>
                </c:pt>
                <c:pt idx="334">
                  <c:v>-2.9246836342836247</c:v>
                </c:pt>
                <c:pt idx="335">
                  <c:v>-2.8570671381449486</c:v>
                </c:pt>
                <c:pt idx="336">
                  <c:v>-3.344450163914683</c:v>
                </c:pt>
                <c:pt idx="337">
                  <c:v>-2.588624648077314</c:v>
                </c:pt>
                <c:pt idx="338">
                  <c:v>-3.536363576879964</c:v>
                </c:pt>
                <c:pt idx="339">
                  <c:v>-3.536363576879964</c:v>
                </c:pt>
                <c:pt idx="340">
                  <c:v>-2.836093800737121</c:v>
                </c:pt>
                <c:pt idx="341">
                  <c:v>-2.073609960355192</c:v>
                </c:pt>
                <c:pt idx="342">
                  <c:v>-2.0613968644350216</c:v>
                </c:pt>
                <c:pt idx="343">
                  <c:v>-2.6833211319873946</c:v>
                </c:pt>
                <c:pt idx="344">
                  <c:v>-2.8446466478202126</c:v>
                </c:pt>
                <c:pt idx="345">
                  <c:v>-2.5707209377233085</c:v>
                </c:pt>
                <c:pt idx="346">
                  <c:v>-2.4657441618534612</c:v>
                </c:pt>
                <c:pt idx="347">
                  <c:v>-3.2451721577808215</c:v>
                </c:pt>
                <c:pt idx="348">
                  <c:v>-4.147725763158121</c:v>
                </c:pt>
                <c:pt idx="349">
                  <c:v>-3.736867002059231</c:v>
                </c:pt>
                <c:pt idx="350">
                  <c:v>-2.8829161197415907</c:v>
                </c:pt>
                <c:pt idx="351">
                  <c:v>-2.2031246128830446</c:v>
                </c:pt>
                <c:pt idx="352">
                  <c:v>-2.402039134405488</c:v>
                </c:pt>
                <c:pt idx="353">
                  <c:v>-2.238209922908247</c:v>
                </c:pt>
                <c:pt idx="354">
                  <c:v>-2.508656106694257</c:v>
                </c:pt>
                <c:pt idx="355">
                  <c:v>-2.482257999167743</c:v>
                </c:pt>
                <c:pt idx="356">
                  <c:v>-2.1293665130696056</c:v>
                </c:pt>
                <c:pt idx="357">
                  <c:v>-2.109366513069606</c:v>
                </c:pt>
                <c:pt idx="358">
                  <c:v>-2.0838669906376737</c:v>
                </c:pt>
                <c:pt idx="359">
                  <c:v>-4.037738106143873</c:v>
                </c:pt>
                <c:pt idx="360">
                  <c:v>-3.408156006421013</c:v>
                </c:pt>
                <c:pt idx="361">
                  <c:v>-2.8198545199170866</c:v>
                </c:pt>
                <c:pt idx="362">
                  <c:v>-2.5832163964831487</c:v>
                </c:pt>
                <c:pt idx="363">
                  <c:v>-2.8821797851725535</c:v>
                </c:pt>
                <c:pt idx="364">
                  <c:v>-2.6523526572409395</c:v>
                </c:pt>
                <c:pt idx="365">
                  <c:v>-2.4120770153667124</c:v>
                </c:pt>
                <c:pt idx="366">
                  <c:v>-2.435127293056535</c:v>
                </c:pt>
                <c:pt idx="367">
                  <c:v>-2.3330393133132716</c:v>
                </c:pt>
                <c:pt idx="368">
                  <c:v>-2.960023662379914</c:v>
                </c:pt>
                <c:pt idx="369">
                  <c:v>-2.2365525902908416</c:v>
                </c:pt>
                <c:pt idx="370">
                  <c:v>-2.319441970995566</c:v>
                </c:pt>
                <c:pt idx="371">
                  <c:v>-2.5550591017986477</c:v>
                </c:pt>
                <c:pt idx="372">
                  <c:v>-2.6649541760288358</c:v>
                </c:pt>
                <c:pt idx="373">
                  <c:v>-2.801914520059995</c:v>
                </c:pt>
                <c:pt idx="374">
                  <c:v>-3.05382569285646</c:v>
                </c:pt>
                <c:pt idx="375">
                  <c:v>-2.840123336339083</c:v>
                </c:pt>
                <c:pt idx="376">
                  <c:v>-1.713206617616116</c:v>
                </c:pt>
                <c:pt idx="377">
                  <c:v>-1.713206617616116</c:v>
                </c:pt>
                <c:pt idx="378">
                  <c:v>-1.6953637056440982</c:v>
                </c:pt>
                <c:pt idx="379">
                  <c:v>-2.2406004779585835</c:v>
                </c:pt>
                <c:pt idx="380">
                  <c:v>-2.1140130965033492</c:v>
                </c:pt>
                <c:pt idx="381">
                  <c:v>-1.929492732036202</c:v>
                </c:pt>
                <c:pt idx="382">
                  <c:v>-1.914744131816775</c:v>
                </c:pt>
                <c:pt idx="383">
                  <c:v>-2.394046618671286</c:v>
                </c:pt>
                <c:pt idx="384">
                  <c:v>-1.3265906641758605</c:v>
                </c:pt>
                <c:pt idx="385">
                  <c:v>-1.3082177867267397</c:v>
                </c:pt>
                <c:pt idx="386">
                  <c:v>-1.3939921676480544</c:v>
                </c:pt>
                <c:pt idx="387">
                  <c:v>-0.874654506905614</c:v>
                </c:pt>
              </c:numCache>
            </c:numRef>
          </c:yVal>
          <c:smooth val="1"/>
        </c:ser>
        <c:axId val="15076656"/>
        <c:axId val="1472177"/>
      </c:scatterChart>
      <c:valAx>
        <c:axId val="15076656"/>
        <c:scaling>
          <c:orientation val="minMax"/>
          <c:max val="6"/>
          <c:min val="3"/>
        </c:scaling>
        <c:axPos val="b"/>
        <c:title>
          <c:tx>
            <c:rich>
              <a:bodyPr vert="horz" rot="0" anchor="ctr"/>
              <a:lstStyle/>
              <a:p>
                <a:pPr algn="ctr">
                  <a:defRPr/>
                </a:pPr>
                <a:r>
                  <a:rPr lang="en-US" cap="none" sz="1200" b="1" i="0" u="none" baseline="0">
                    <a:solidFill>
                      <a:srgbClr val="000000"/>
                    </a:solidFill>
                    <a:latin typeface="Arial"/>
                    <a:ea typeface="Arial"/>
                    <a:cs typeface="Arial"/>
                  </a:rPr>
                  <a:t>[wl]</a:t>
                </a:r>
              </a:p>
            </c:rich>
          </c:tx>
          <c:layout>
            <c:manualLayout>
              <c:xMode val="factor"/>
              <c:yMode val="factor"/>
              <c:x val="0.25325"/>
              <c:y val="0.119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472177"/>
        <c:crossesAt val="1"/>
        <c:crossBetween val="midCat"/>
        <c:dispUnits/>
      </c:valAx>
      <c:valAx>
        <c:axId val="1472177"/>
        <c:scaling>
          <c:orientation val="minMax"/>
          <c:max val="1"/>
          <c:min val="-4"/>
        </c:scaling>
        <c:axPos val="l"/>
        <c:title>
          <c:tx>
            <c:rich>
              <a:bodyPr vert="horz" rot="-5400000" anchor="ctr"/>
              <a:lstStyle/>
              <a:p>
                <a:pPr algn="ctr">
                  <a:defRPr/>
                </a:pPr>
                <a:r>
                  <a:rPr lang="en-US" cap="none" sz="1200" b="1" i="0" u="none" baseline="0">
                    <a:solidFill>
                      <a:srgbClr val="000000"/>
                    </a:solidFill>
                    <a:latin typeface="Arial"/>
                    <a:ea typeface="Arial"/>
                    <a:cs typeface="Arial"/>
                  </a:rPr>
                  <a:t>G/T</a:t>
                </a:r>
              </a:p>
            </c:rich>
          </c:tx>
          <c:layout>
            <c:manualLayout>
              <c:xMode val="factor"/>
              <c:yMode val="factor"/>
              <c:x val="-0.00575"/>
              <c:y val="0.108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507665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3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50 MHz Single Antenna G/Ta vs. Electrical Length (0.5 to 4.0 wl)</a:t>
            </a:r>
          </a:p>
        </c:rich>
      </c:tx>
      <c:layout>
        <c:manualLayout>
          <c:xMode val="factor"/>
          <c:yMode val="factor"/>
          <c:x val="0.04725"/>
          <c:y val="-0.014"/>
        </c:manualLayout>
      </c:layout>
      <c:spPr>
        <a:noFill/>
        <a:ln>
          <a:noFill/>
        </a:ln>
      </c:spPr>
    </c:title>
    <c:plotArea>
      <c:layout>
        <c:manualLayout>
          <c:xMode val="edge"/>
          <c:yMode val="edge"/>
          <c:x val="0.01"/>
          <c:y val="0.0315"/>
          <c:w val="0.98925"/>
          <c:h val="0.96825"/>
        </c:manualLayout>
      </c:layout>
      <c:scatterChart>
        <c:scatterStyle val="smoothMarker"/>
        <c:varyColors val="0"/>
        <c:ser>
          <c:idx val="0"/>
          <c:order val="0"/>
          <c:tx>
            <c:strRef>
              <c:f>'VE7BQH 50 MHz Tables'!$A$10</c:f>
              <c:strCache>
                <c:ptCount val="1"/>
                <c:pt idx="0">
                  <c:v>ANTENNA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tx>
                <c:rich>
                  <a:bodyPr vert="horz" rot="0" anchor="ctr"/>
                  <a:lstStyle/>
                  <a:p>
                    <a:pPr algn="ctr">
                      <a:defRPr/>
                    </a:pPr>
                    <a:r>
                      <a:rPr lang="en-US" cap="none" sz="700" b="0" i="0" u="none" baseline="0">
                        <a:solidFill>
                          <a:srgbClr val="000000"/>
                        </a:solidFill>
                        <a:latin typeface="Arial"/>
                        <a:ea typeface="Arial"/>
                        <a:cs typeface="Arial"/>
                      </a:rPr>
                      <a:t>G0KSC 2 LFA-Q</a:t>
                    </a:r>
                  </a:p>
                </c:rich>
              </c:tx>
              <c:numFmt formatCode="General" sourceLinked="1"/>
              <c:dLblPos val="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Arial"/>
                        <a:ea typeface="Arial"/>
                        <a:cs typeface="Arial"/>
                      </a:rPr>
                      <a:t>InnoV 2 LFA-Q</a:t>
                    </a:r>
                  </a:p>
                </c:rich>
              </c:tx>
              <c:numFmt formatCode="General" sourceLinked="1"/>
              <c:dLblPos val="l"/>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Arial"/>
                        <a:ea typeface="Arial"/>
                        <a:cs typeface="Arial"/>
                      </a:rPr>
                      <a:t>InnoV 2 LFA</a:t>
                    </a:r>
                  </a:p>
                </c:rich>
              </c:tx>
              <c:numFmt formatCode="General" sourceLinked="1"/>
              <c:dLblPos val="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Arial"/>
                        <a:ea typeface="Arial"/>
                        <a:cs typeface="Arial"/>
                      </a:rPr>
                      <a:t>InnoV 3 OWL G/T</a:t>
                    </a:r>
                  </a:p>
                </c:rich>
              </c:tx>
              <c:numFmt formatCode="General" sourceLinked="1"/>
              <c:dLblPos val="l"/>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latin typeface="Arial"/>
                        <a:ea typeface="Arial"/>
                        <a:cs typeface="Arial"/>
                      </a:rPr>
                      <a:t>G0KSC 3el-Q</a:t>
                    </a:r>
                  </a:p>
                </c:rich>
              </c:tx>
              <c:numFmt formatCode="General" sourceLinked="1"/>
              <c:dLblPos val="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Arial"/>
                        <a:ea typeface="Arial"/>
                        <a:cs typeface="Arial"/>
                      </a:rPr>
                      <a:t>Cushcraft A50-3S</a:t>
                    </a:r>
                  </a:p>
                </c:rich>
              </c:tx>
              <c:numFmt formatCode="General" sourceLinked="1"/>
              <c:dLblPos val="l"/>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Arial"/>
                        <a:ea typeface="Arial"/>
                        <a:cs typeface="Arial"/>
                      </a:rPr>
                      <a:t>YU7EF 603</a:t>
                    </a:r>
                  </a:p>
                </c:rich>
              </c:tx>
              <c:numFmt formatCode="General" sourceLinked="1"/>
              <c:dLblPos val="r"/>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Arial"/>
                        <a:ea typeface="Arial"/>
                        <a:cs typeface="Arial"/>
                      </a:rPr>
                      <a:t>DK7ZB 3 28 ohm</a:t>
                    </a:r>
                  </a:p>
                </c:rich>
              </c:tx>
              <c:numFmt formatCode="General" sourceLinked="1"/>
              <c:dLblPos val="l"/>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Arial"/>
                        <a:ea typeface="Arial"/>
                        <a:cs typeface="Arial"/>
                      </a:rPr>
                      <a:t>DK7ZB 3 12.5 ohm</a:t>
                    </a:r>
                  </a:p>
                </c:rich>
              </c:tx>
              <c:numFmt formatCode="General" sourceLinked="1"/>
              <c:dLblPos val="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Moxon GW3YDX</a:t>
                    </a:r>
                  </a:p>
                </c:rich>
              </c:tx>
              <c:numFmt formatCode="General" sourceLinked="1"/>
              <c:dLblPos val="l"/>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Arial"/>
                        <a:ea typeface="Arial"/>
                        <a:cs typeface="Arial"/>
                      </a:rPr>
                      <a:t>InnoV 3 LFA-Q 1.91m</a:t>
                    </a:r>
                  </a:p>
                </c:rich>
              </c:tx>
              <c:numFmt formatCode="General" sourceLinked="1"/>
              <c:dLblPos val="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G0KSC 3 1.94m LFA</a:t>
                    </a:r>
                  </a:p>
                </c:rich>
              </c:tx>
              <c:numFmt formatCode="General" sourceLinked="1"/>
              <c:dLblPos val="l"/>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EAntenna 50LFA3</a:t>
                    </a:r>
                  </a:p>
                </c:rich>
              </c:tx>
              <c:numFmt formatCode="General" sourceLinked="1"/>
              <c:dLblPos val="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M² 6M3</a:t>
                    </a:r>
                  </a:p>
                </c:rich>
              </c:tx>
              <c:numFmt formatCode="General" sourceLinked="1"/>
              <c:dLblPos val="l"/>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Arial"/>
                        <a:ea typeface="Arial"/>
                        <a:cs typeface="Arial"/>
                      </a:rPr>
                      <a:t>DK7ZB 4 28 ohm</a:t>
                    </a:r>
                  </a:p>
                </c:rich>
              </c:tx>
              <c:numFmt formatCode="General" sourceLinked="1"/>
              <c:dLblPos val="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G0KSC 3 Quad</a:t>
                    </a:r>
                  </a:p>
                </c:rich>
              </c:tx>
              <c:numFmt formatCode="General" sourceLinked="1"/>
              <c:dLblPos val="l"/>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YU7EF 604S</a:t>
                    </a:r>
                  </a:p>
                </c:rich>
              </c:tx>
              <c:numFmt formatCode="General" sourceLinked="1"/>
              <c:dLblPos val="r"/>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Arial"/>
                        <a:ea typeface="Arial"/>
                        <a:cs typeface="Arial"/>
                      </a:rPr>
                      <a:t>DK7ZB 3 28 ohm</a:t>
                    </a:r>
                  </a:p>
                </c:rich>
              </c:tx>
              <c:numFmt formatCode="General" sourceLinked="1"/>
              <c:dLblPos val="l"/>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InnoV 5 OP-DES</a:t>
                    </a:r>
                  </a:p>
                </c:rich>
              </c:tx>
              <c:numFmt formatCode="General" sourceLinked="1"/>
              <c:dLblPos val="r"/>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InnoV 4 LFA 2.8m</a:t>
                    </a:r>
                  </a:p>
                </c:rich>
              </c:tx>
              <c:numFmt formatCode="General" sourceLinked="1"/>
              <c:dLblPos val="l"/>
              <c:showLegendKey val="0"/>
              <c:showVal val="0"/>
              <c:showBubbleSize val="0"/>
              <c:showCatName val="1"/>
              <c:showSerName val="0"/>
              <c:showPercent val="0"/>
            </c:dLbl>
            <c:dLbl>
              <c:idx val="20"/>
              <c:tx>
                <c:rich>
                  <a:bodyPr vert="horz" rot="0" anchor="ctr"/>
                  <a:lstStyle/>
                  <a:p>
                    <a:pPr algn="ctr">
                      <a:defRPr/>
                    </a:pPr>
                    <a:r>
                      <a:rPr lang="en-US" cap="none" sz="700" b="0" i="0" u="none" baseline="0">
                        <a:solidFill>
                          <a:srgbClr val="000000"/>
                        </a:solidFill>
                        <a:latin typeface="Arial"/>
                        <a:ea typeface="Arial"/>
                        <a:cs typeface="Arial"/>
                      </a:rPr>
                      <a:t>DK7ZB 4 12.5 ohm</a:t>
                    </a:r>
                  </a:p>
                </c:rich>
              </c:tx>
              <c:numFmt formatCode="General" sourceLinked="1"/>
              <c:dLblPos val="r"/>
              <c:showLegendKey val="0"/>
              <c:showVal val="0"/>
              <c:showBubbleSize val="0"/>
              <c:showCatName val="1"/>
              <c:showSerName val="0"/>
              <c:showPercent val="0"/>
            </c:dLbl>
            <c:dLbl>
              <c:idx val="21"/>
              <c:tx>
                <c:rich>
                  <a:bodyPr vert="horz" rot="0" anchor="ctr"/>
                  <a:lstStyle/>
                  <a:p>
                    <a:pPr algn="ctr">
                      <a:defRPr/>
                    </a:pPr>
                    <a:r>
                      <a:rPr lang="en-US" cap="none" sz="700" b="0" i="0" u="none" baseline="0">
                        <a:solidFill>
                          <a:srgbClr val="000000"/>
                        </a:solidFill>
                        <a:latin typeface="Arial"/>
                        <a:ea typeface="Arial"/>
                        <a:cs typeface="Arial"/>
                      </a:rPr>
                      <a:t>G0KSC 4 Quad</a:t>
                    </a:r>
                  </a:p>
                </c:rich>
              </c:tx>
              <c:numFmt formatCode="General" sourceLinked="1"/>
              <c:dLblPos val="l"/>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EAntenna 50LFA4</a:t>
                    </a:r>
                  </a:p>
                </c:rich>
              </c:tx>
              <c:numFmt formatCode="General" sourceLinked="1"/>
              <c:dLblPos val="r"/>
              <c:showLegendKey val="0"/>
              <c:showVal val="0"/>
              <c:showBubbleSize val="0"/>
              <c:showCatName val="1"/>
              <c:showSerName val="0"/>
              <c:showPercent val="0"/>
            </c:dLbl>
            <c:dLbl>
              <c:idx val="23"/>
              <c:tx>
                <c:rich>
                  <a:bodyPr vert="horz" rot="0" anchor="ctr"/>
                  <a:lstStyle/>
                  <a:p>
                    <a:pPr algn="ctr">
                      <a:defRPr/>
                    </a:pPr>
                    <a:r>
                      <a:rPr lang="en-US" cap="none" sz="700" b="0" i="0" u="none" baseline="0">
                        <a:solidFill>
                          <a:srgbClr val="000000"/>
                        </a:solidFill>
                        <a:latin typeface="Arial"/>
                        <a:ea typeface="Arial"/>
                        <a:cs typeface="Arial"/>
                      </a:rPr>
                      <a:t>InnoV 4 LFA 3.33m</a:t>
                    </a:r>
                  </a:p>
                </c:rich>
              </c:tx>
              <c:numFmt formatCode="General" sourceLinked="1"/>
              <c:dLblPos val="l"/>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Arial"/>
                        <a:ea typeface="Arial"/>
                        <a:cs typeface="Arial"/>
                      </a:rPr>
                      <a:t>InnoV 4 LFA-Q</a:t>
                    </a:r>
                  </a:p>
                </c:rich>
              </c:tx>
              <c:numFmt formatCode="General" sourceLinked="1"/>
              <c:dLblPos val="r"/>
              <c:showLegendKey val="0"/>
              <c:showVal val="0"/>
              <c:showBubbleSize val="0"/>
              <c:showCatName val="1"/>
              <c:showSerName val="0"/>
              <c:showPercent val="0"/>
            </c:dLbl>
            <c:dLbl>
              <c:idx val="25"/>
              <c:tx>
                <c:rich>
                  <a:bodyPr vert="horz" rot="0" anchor="ctr"/>
                  <a:lstStyle/>
                  <a:p>
                    <a:pPr algn="ctr">
                      <a:defRPr/>
                    </a:pPr>
                    <a:r>
                      <a:rPr lang="en-US" cap="none" sz="700" b="0" i="0" u="none" baseline="0">
                        <a:solidFill>
                          <a:srgbClr val="000000"/>
                        </a:solidFill>
                        <a:latin typeface="Arial"/>
                        <a:ea typeface="Arial"/>
                        <a:cs typeface="Arial"/>
                      </a:rPr>
                      <a:t>F9FT 5 220505</a:t>
                    </a:r>
                  </a:p>
                </c:rich>
              </c:tx>
              <c:numFmt formatCode="General" sourceLinked="1"/>
              <c:dLblPos val="l"/>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*F9FT 5 220505</a:t>
                    </a:r>
                  </a:p>
                </c:rich>
              </c:tx>
              <c:numFmt formatCode="General" sourceLinked="1"/>
              <c:dLblPos val="r"/>
              <c:showLegendKey val="0"/>
              <c:showVal val="0"/>
              <c:showBubbleSize val="0"/>
              <c:showCatName val="1"/>
              <c:showSerName val="0"/>
              <c:showPercent val="0"/>
            </c:dLbl>
            <c:dLbl>
              <c:idx val="27"/>
              <c:tx>
                <c:rich>
                  <a:bodyPr vert="horz" rot="0" anchor="ctr"/>
                  <a:lstStyle/>
                  <a:p>
                    <a:pPr algn="ctr">
                      <a:defRPr/>
                    </a:pPr>
                    <a:r>
                      <a:rPr lang="en-US" cap="none" sz="700" b="0" i="0" u="none" baseline="0">
                        <a:solidFill>
                          <a:srgbClr val="000000"/>
                        </a:solidFill>
                        <a:latin typeface="Arial"/>
                        <a:ea typeface="Arial"/>
                        <a:cs typeface="Arial"/>
                      </a:rPr>
                      <a:t>G0KSC 4el-Q</a:t>
                    </a:r>
                  </a:p>
                </c:rich>
              </c:tx>
              <c:numFmt formatCode="General" sourceLinked="1"/>
              <c:dLblPos val="l"/>
              <c:showLegendKey val="0"/>
              <c:showVal val="0"/>
              <c:showBubbleSize val="0"/>
              <c:showCatName val="1"/>
              <c:showSerName val="0"/>
              <c:showPercent val="0"/>
            </c:dLbl>
            <c:dLbl>
              <c:idx val="28"/>
              <c:tx>
                <c:rich>
                  <a:bodyPr vert="horz" rot="0" anchor="ctr"/>
                  <a:lstStyle/>
                  <a:p>
                    <a:pPr algn="ctr">
                      <a:defRPr/>
                    </a:pPr>
                    <a:r>
                      <a:rPr lang="en-US" cap="none" sz="700" b="0" i="0" u="none" baseline="0">
                        <a:solidFill>
                          <a:srgbClr val="000000"/>
                        </a:solidFill>
                        <a:latin typeface="Arial"/>
                        <a:ea typeface="Arial"/>
                        <a:cs typeface="Arial"/>
                      </a:rPr>
                      <a:t>HyGain 4 VB-64DX</a:t>
                    </a:r>
                  </a:p>
                </c:rich>
              </c:tx>
              <c:numFmt formatCode="General" sourceLinked="1"/>
              <c:dLblPos val="r"/>
              <c:showLegendKey val="0"/>
              <c:showVal val="0"/>
              <c:showBubbleSize val="0"/>
              <c:showCatName val="1"/>
              <c:showSerName val="0"/>
              <c:showPercent val="0"/>
            </c:dLbl>
            <c:dLbl>
              <c:idx val="29"/>
              <c:tx>
                <c:rich>
                  <a:bodyPr vert="horz" rot="0" anchor="ctr"/>
                  <a:lstStyle/>
                  <a:p>
                    <a:pPr algn="ctr">
                      <a:defRPr/>
                    </a:pPr>
                    <a:r>
                      <a:rPr lang="en-US" cap="none" sz="700" b="0" i="0" u="none" baseline="0">
                        <a:solidFill>
                          <a:srgbClr val="000000"/>
                        </a:solidFill>
                        <a:latin typeface="Arial"/>
                        <a:ea typeface="Arial"/>
                        <a:cs typeface="Arial"/>
                      </a:rPr>
                      <a:t>Telrex 4-6m</a:t>
                    </a:r>
                  </a:p>
                </c:rich>
              </c:tx>
              <c:numFmt formatCode="General" sourceLinked="1"/>
              <c:dLblPos val="l"/>
              <c:showLegendKey val="0"/>
              <c:showVal val="0"/>
              <c:showBubbleSize val="0"/>
              <c:showCatName val="1"/>
              <c:showSerName val="0"/>
              <c:showPercent val="0"/>
            </c:dLbl>
            <c:dLbl>
              <c:idx val="30"/>
              <c:tx>
                <c:rich>
                  <a:bodyPr vert="horz" rot="0" anchor="ctr"/>
                  <a:lstStyle/>
                  <a:p>
                    <a:pPr algn="ctr">
                      <a:defRPr/>
                    </a:pPr>
                    <a:r>
                      <a:rPr lang="en-US" cap="none" sz="700" b="0" i="0" u="none" baseline="0">
                        <a:solidFill>
                          <a:srgbClr val="000000"/>
                        </a:solidFill>
                        <a:latin typeface="Arial"/>
                        <a:ea typeface="Arial"/>
                        <a:cs typeface="Arial"/>
                      </a:rPr>
                      <a:t>Cushcraft A50-5S</a:t>
                    </a:r>
                  </a:p>
                </c:rich>
              </c:tx>
              <c:numFmt formatCode="General" sourceLinked="1"/>
              <c:dLblPos val="r"/>
              <c:showLegendKey val="0"/>
              <c:showVal val="0"/>
              <c:showBubbleSize val="0"/>
              <c:showCatName val="1"/>
              <c:showSerName val="0"/>
              <c:showPercent val="0"/>
            </c:dLbl>
            <c:dLbl>
              <c:idx val="31"/>
              <c:tx>
                <c:rich>
                  <a:bodyPr vert="horz" rot="0" anchor="ctr"/>
                  <a:lstStyle/>
                  <a:p>
                    <a:pPr algn="ctr">
                      <a:defRPr/>
                    </a:pPr>
                    <a:r>
                      <a:rPr lang="en-US" cap="none" sz="700" b="0" i="0" u="none" baseline="0">
                        <a:solidFill>
                          <a:srgbClr val="000000"/>
                        </a:solidFill>
                        <a:latin typeface="Arial"/>
                        <a:ea typeface="Arial"/>
                        <a:cs typeface="Arial"/>
                      </a:rPr>
                      <a:t>G0KSC 4 LFA</a:t>
                    </a:r>
                  </a:p>
                </c:rich>
              </c:tx>
              <c:numFmt formatCode="General" sourceLinked="1"/>
              <c:dLblPos val="l"/>
              <c:showLegendKey val="0"/>
              <c:showVal val="0"/>
              <c:showBubbleSize val="0"/>
              <c:showCatName val="1"/>
              <c:showSerName val="0"/>
              <c:showPercent val="0"/>
            </c:dLbl>
            <c:dLbl>
              <c:idx val="32"/>
              <c:tx>
                <c:rich>
                  <a:bodyPr vert="horz" rot="0" anchor="ctr"/>
                  <a:lstStyle/>
                  <a:p>
                    <a:pPr algn="ctr">
                      <a:defRPr/>
                    </a:pPr>
                    <a:r>
                      <a:rPr lang="en-US" cap="none" sz="700" b="0" i="0" u="none" baseline="0">
                        <a:solidFill>
                          <a:srgbClr val="000000"/>
                        </a:solidFill>
                        <a:latin typeface="Arial"/>
                        <a:ea typeface="Arial"/>
                        <a:cs typeface="Arial"/>
                      </a:rPr>
                      <a:t>Directive DSEJX5-50</a:t>
                    </a:r>
                  </a:p>
                </c:rich>
              </c:tx>
              <c:numFmt formatCode="General" sourceLinked="1"/>
              <c:dLblPos val="r"/>
              <c:showLegendKey val="0"/>
              <c:showVal val="0"/>
              <c:showBubbleSize val="0"/>
              <c:showCatName val="1"/>
              <c:showSerName val="0"/>
              <c:showPercent val="0"/>
            </c:dLbl>
            <c:dLbl>
              <c:idx val="33"/>
              <c:tx>
                <c:rich>
                  <a:bodyPr vert="horz" rot="0" anchor="ctr"/>
                  <a:lstStyle/>
                  <a:p>
                    <a:pPr algn="ctr">
                      <a:defRPr/>
                    </a:pPr>
                    <a:r>
                      <a:rPr lang="en-US" cap="none" sz="700" b="0" i="0" u="none" baseline="0">
                        <a:solidFill>
                          <a:srgbClr val="000000"/>
                        </a:solidFill>
                        <a:latin typeface="Arial"/>
                        <a:ea typeface="Arial"/>
                        <a:cs typeface="Arial"/>
                      </a:rPr>
                      <a:t>DK7ZB 4 12.5 ohm</a:t>
                    </a:r>
                  </a:p>
                </c:rich>
              </c:tx>
              <c:numFmt formatCode="General" sourceLinked="1"/>
              <c:dLblPos val="l"/>
              <c:showLegendKey val="0"/>
              <c:showVal val="0"/>
              <c:showBubbleSize val="0"/>
              <c:showCatName val="1"/>
              <c:showSerName val="0"/>
              <c:showPercent val="0"/>
            </c:dLbl>
            <c:dLbl>
              <c:idx val="34"/>
              <c:tx>
                <c:rich>
                  <a:bodyPr vert="horz" rot="0" anchor="ctr"/>
                  <a:lstStyle/>
                  <a:p>
                    <a:pPr algn="ctr">
                      <a:defRPr/>
                    </a:pPr>
                    <a:r>
                      <a:rPr lang="en-US" cap="none" sz="700" b="0" i="0" u="none" baseline="0">
                        <a:solidFill>
                          <a:srgbClr val="000000"/>
                        </a:solidFill>
                        <a:latin typeface="Arial"/>
                        <a:ea typeface="Arial"/>
                        <a:cs typeface="Arial"/>
                      </a:rPr>
                      <a:t>Directive 4 DS50-4HP</a:t>
                    </a:r>
                  </a:p>
                </c:rich>
              </c:tx>
              <c:numFmt formatCode="General" sourceLinked="1"/>
              <c:dLblPos val="r"/>
              <c:showLegendKey val="0"/>
              <c:showVal val="0"/>
              <c:showBubbleSize val="0"/>
              <c:showCatName val="1"/>
              <c:showSerName val="0"/>
              <c:showPercent val="0"/>
            </c:dLbl>
            <c:dLbl>
              <c:idx val="35"/>
              <c:tx>
                <c:rich>
                  <a:bodyPr vert="horz" rot="0" anchor="ctr"/>
                  <a:lstStyle/>
                  <a:p>
                    <a:pPr algn="ctr">
                      <a:defRPr/>
                    </a:pPr>
                    <a:r>
                      <a:rPr lang="en-US" cap="none" sz="700" b="0" i="0" u="none" baseline="0">
                        <a:solidFill>
                          <a:srgbClr val="000000"/>
                        </a:solidFill>
                        <a:latin typeface="Arial"/>
                        <a:ea typeface="Arial"/>
                        <a:cs typeface="Arial"/>
                      </a:rPr>
                      <a:t>G4CQM WS65065</a:t>
                    </a:r>
                  </a:p>
                </c:rich>
              </c:tx>
              <c:numFmt formatCode="General" sourceLinked="1"/>
              <c:dLblPos val="l"/>
              <c:showLegendKey val="0"/>
              <c:showVal val="0"/>
              <c:showBubbleSize val="0"/>
              <c:showCatName val="1"/>
              <c:showSerName val="0"/>
              <c:showPercent val="0"/>
            </c:dLbl>
            <c:dLbl>
              <c:idx val="36"/>
              <c:tx>
                <c:rich>
                  <a:bodyPr vert="horz" rot="0" anchor="ctr"/>
                  <a:lstStyle/>
                  <a:p>
                    <a:pPr algn="ctr">
                      <a:defRPr/>
                    </a:pPr>
                    <a:r>
                      <a:rPr lang="en-US" cap="none" sz="700" b="0" i="0" u="none" baseline="0">
                        <a:solidFill>
                          <a:srgbClr val="000000"/>
                        </a:solidFill>
                        <a:latin typeface="Arial"/>
                        <a:ea typeface="Arial"/>
                        <a:cs typeface="Arial"/>
                      </a:rPr>
                      <a:t>EAntennas 50LFA5S</a:t>
                    </a:r>
                  </a:p>
                </c:rich>
              </c:tx>
              <c:numFmt formatCode="General" sourceLinked="1"/>
              <c:dLblPos val="r"/>
              <c:showLegendKey val="0"/>
              <c:showVal val="0"/>
              <c:showBubbleSize val="0"/>
              <c:showCatName val="1"/>
              <c:showSerName val="0"/>
              <c:showPercent val="0"/>
            </c:dLbl>
            <c:dLbl>
              <c:idx val="37"/>
              <c:tx>
                <c:rich>
                  <a:bodyPr vert="horz" rot="0" anchor="ctr"/>
                  <a:lstStyle/>
                  <a:p>
                    <a:pPr algn="ctr">
                      <a:defRPr/>
                    </a:pPr>
                    <a:r>
                      <a:rPr lang="en-US" cap="none" sz="700" b="0" i="0" u="none" baseline="0">
                        <a:solidFill>
                          <a:srgbClr val="000000"/>
                        </a:solidFill>
                        <a:latin typeface="Arial"/>
                        <a:ea typeface="Arial"/>
                        <a:cs typeface="Arial"/>
                      </a:rPr>
                      <a:t>InnoV 4 LFA 3.9m Ver3</a:t>
                    </a:r>
                  </a:p>
                </c:rich>
              </c:tx>
              <c:numFmt formatCode="General" sourceLinked="1"/>
              <c:dLblPos val="l"/>
              <c:showLegendKey val="0"/>
              <c:showVal val="0"/>
              <c:showBubbleSize val="0"/>
              <c:showCatName val="1"/>
              <c:showSerName val="0"/>
              <c:showPercent val="0"/>
            </c:dLbl>
            <c:dLbl>
              <c:idx val="38"/>
              <c:tx>
                <c:rich>
                  <a:bodyPr vert="horz" rot="0" anchor="ctr"/>
                  <a:lstStyle/>
                  <a:p>
                    <a:pPr algn="ctr">
                      <a:defRPr/>
                    </a:pPr>
                    <a:r>
                      <a:rPr lang="en-US" cap="none" sz="700" b="0" i="0" u="none" baseline="0">
                        <a:solidFill>
                          <a:srgbClr val="000000"/>
                        </a:solidFill>
                        <a:latin typeface="Arial"/>
                        <a:ea typeface="Arial"/>
                        <a:cs typeface="Arial"/>
                      </a:rPr>
                      <a:t>Maple Leaf BFM-4e6-13</a:t>
                    </a:r>
                  </a:p>
                </c:rich>
              </c:tx>
              <c:numFmt formatCode="General" sourceLinked="1"/>
              <c:dLblPos val="r"/>
              <c:showLegendKey val="0"/>
              <c:showVal val="0"/>
              <c:showBubbleSize val="0"/>
              <c:showCatName val="1"/>
              <c:showSerName val="0"/>
              <c:showPercent val="0"/>
            </c:dLbl>
            <c:dLbl>
              <c:idx val="39"/>
              <c:tx>
                <c:rich>
                  <a:bodyPr vert="horz" rot="0" anchor="ctr"/>
                  <a:lstStyle/>
                  <a:p>
                    <a:pPr algn="ctr">
                      <a:defRPr/>
                    </a:pPr>
                    <a:r>
                      <a:rPr lang="en-US" cap="none" sz="700" b="0" i="0" u="none" baseline="0">
                        <a:solidFill>
                          <a:srgbClr val="000000"/>
                        </a:solidFill>
                        <a:latin typeface="Arial"/>
                        <a:ea typeface="Arial"/>
                        <a:cs typeface="Arial"/>
                      </a:rPr>
                      <a:t>DK7ZB 4 12.5 ohm</a:t>
                    </a:r>
                  </a:p>
                </c:rich>
              </c:tx>
              <c:numFmt formatCode="General" sourceLinked="1"/>
              <c:dLblPos val="l"/>
              <c:showLegendKey val="0"/>
              <c:showVal val="0"/>
              <c:showBubbleSize val="0"/>
              <c:showCatName val="1"/>
              <c:showSerName val="0"/>
              <c:showPercent val="0"/>
            </c:dLbl>
            <c:dLbl>
              <c:idx val="40"/>
              <c:tx>
                <c:rich>
                  <a:bodyPr vert="horz" rot="0" anchor="ctr"/>
                  <a:lstStyle/>
                  <a:p>
                    <a:pPr algn="ctr">
                      <a:defRPr/>
                    </a:pPr>
                    <a:r>
                      <a:rPr lang="en-US" cap="none" sz="700" b="0" i="0" u="none" baseline="0">
                        <a:solidFill>
                          <a:srgbClr val="000000"/>
                        </a:solidFill>
                        <a:latin typeface="Arial"/>
                        <a:ea typeface="Arial"/>
                        <a:cs typeface="Arial"/>
                      </a:rPr>
                      <a:t>Cushcraft LFA-6M4EL</a:t>
                    </a:r>
                  </a:p>
                </c:rich>
              </c:tx>
              <c:numFmt formatCode="General" sourceLinked="1"/>
              <c:dLblPos val="r"/>
              <c:showLegendKey val="0"/>
              <c:showVal val="0"/>
              <c:showBubbleSize val="0"/>
              <c:showCatName val="1"/>
              <c:showSerName val="0"/>
              <c:showPercent val="0"/>
            </c:dLbl>
            <c:dLbl>
              <c:idx val="41"/>
              <c:tx>
                <c:rich>
                  <a:bodyPr vert="horz" rot="0" anchor="ctr"/>
                  <a:lstStyle/>
                  <a:p>
                    <a:pPr algn="ctr">
                      <a:defRPr/>
                    </a:pPr>
                    <a:r>
                      <a:rPr lang="en-US" cap="none" sz="700" b="0" i="0" u="none" baseline="0">
                        <a:solidFill>
                          <a:srgbClr val="000000"/>
                        </a:solidFill>
                        <a:latin typeface="Arial"/>
                        <a:ea typeface="Arial"/>
                        <a:cs typeface="Arial"/>
                      </a:rPr>
                      <a:t>InnoV 5 LFA</a:t>
                    </a:r>
                  </a:p>
                </c:rich>
              </c:tx>
              <c:numFmt formatCode="General" sourceLinked="1"/>
              <c:dLblPos val="l"/>
              <c:showLegendKey val="0"/>
              <c:showVal val="0"/>
              <c:showBubbleSize val="0"/>
              <c:showCatName val="1"/>
              <c:showSerName val="0"/>
              <c:showPercent val="0"/>
            </c:dLbl>
            <c:dLbl>
              <c:idx val="42"/>
              <c:tx>
                <c:rich>
                  <a:bodyPr vert="horz" rot="0" anchor="ctr"/>
                  <a:lstStyle/>
                  <a:p>
                    <a:pPr algn="ctr">
                      <a:defRPr/>
                    </a:pPr>
                    <a:r>
                      <a:rPr lang="en-US" cap="none" sz="700" b="0" i="0" u="none" baseline="0">
                        <a:solidFill>
                          <a:srgbClr val="000000"/>
                        </a:solidFill>
                        <a:latin typeface="Arial"/>
                        <a:ea typeface="Arial"/>
                        <a:cs typeface="Arial"/>
                      </a:rPr>
                      <a:t>G0KSC 5 Quad</a:t>
                    </a:r>
                  </a:p>
                </c:rich>
              </c:tx>
              <c:numFmt formatCode="General" sourceLinked="1"/>
              <c:dLblPos val="r"/>
              <c:showLegendKey val="0"/>
              <c:showVal val="0"/>
              <c:showBubbleSize val="0"/>
              <c:showCatName val="1"/>
              <c:showSerName val="0"/>
              <c:showPercent val="0"/>
            </c:dLbl>
            <c:dLbl>
              <c:idx val="43"/>
              <c:tx>
                <c:rich>
                  <a:bodyPr vert="horz" rot="0" anchor="ctr"/>
                  <a:lstStyle/>
                  <a:p>
                    <a:pPr algn="ctr">
                      <a:defRPr/>
                    </a:pPr>
                    <a:r>
                      <a:rPr lang="en-US" cap="none" sz="700" b="0" i="0" u="none" baseline="0">
                        <a:solidFill>
                          <a:srgbClr val="000000"/>
                        </a:solidFill>
                        <a:latin typeface="Arial"/>
                        <a:ea typeface="Arial"/>
                        <a:cs typeface="Arial"/>
                      </a:rPr>
                      <a:t>YU7EF 5C</a:t>
                    </a:r>
                  </a:p>
                </c:rich>
              </c:tx>
              <c:numFmt formatCode="General" sourceLinked="1"/>
              <c:dLblPos val="l"/>
              <c:showLegendKey val="0"/>
              <c:showVal val="0"/>
              <c:showBubbleSize val="0"/>
              <c:showCatName val="1"/>
              <c:showSerName val="0"/>
              <c:showPercent val="0"/>
            </c:dLbl>
            <c:dLbl>
              <c:idx val="44"/>
              <c:tx>
                <c:rich>
                  <a:bodyPr vert="horz" rot="0" anchor="ctr"/>
                  <a:lstStyle/>
                  <a:p>
                    <a:pPr algn="ctr">
                      <a:defRPr/>
                    </a:pPr>
                    <a:r>
                      <a:rPr lang="en-US" cap="none" sz="700" b="0" i="0" u="none" baseline="0">
                        <a:solidFill>
                          <a:srgbClr val="000000"/>
                        </a:solidFill>
                        <a:latin typeface="Arial"/>
                        <a:ea typeface="Arial"/>
                        <a:cs typeface="Arial"/>
                      </a:rPr>
                      <a:t>DK7ZB 5 50 ohm</a:t>
                    </a:r>
                  </a:p>
                </c:rich>
              </c:tx>
              <c:numFmt formatCode="General" sourceLinked="1"/>
              <c:dLblPos val="r"/>
              <c:showLegendKey val="0"/>
              <c:showVal val="0"/>
              <c:showBubbleSize val="0"/>
              <c:showCatName val="1"/>
              <c:showSerName val="0"/>
              <c:showPercent val="0"/>
            </c:dLbl>
            <c:dLbl>
              <c:idx val="45"/>
              <c:tx>
                <c:rich>
                  <a:bodyPr vert="horz" rot="0" anchor="ctr"/>
                  <a:lstStyle/>
                  <a:p>
                    <a:pPr algn="ctr">
                      <a:defRPr/>
                    </a:pPr>
                    <a:r>
                      <a:rPr lang="en-US" cap="none" sz="700" b="0" i="0" u="none" baseline="0">
                        <a:solidFill>
                          <a:srgbClr val="000000"/>
                        </a:solidFill>
                        <a:latin typeface="Arial"/>
                        <a:ea typeface="Arial"/>
                        <a:cs typeface="Arial"/>
                      </a:rPr>
                      <a:t>OZ3SW 4 (OZ6FRS)</a:t>
                    </a:r>
                  </a:p>
                </c:rich>
              </c:tx>
              <c:numFmt formatCode="General" sourceLinked="1"/>
              <c:dLblPos val="l"/>
              <c:showLegendKey val="0"/>
              <c:showVal val="0"/>
              <c:showBubbleSize val="0"/>
              <c:showCatName val="1"/>
              <c:showSerName val="0"/>
              <c:showPercent val="0"/>
            </c:dLbl>
            <c:dLbl>
              <c:idx val="46"/>
              <c:tx>
                <c:rich>
                  <a:bodyPr vert="horz" rot="0" anchor="ctr"/>
                  <a:lstStyle/>
                  <a:p>
                    <a:pPr algn="ctr">
                      <a:defRPr/>
                    </a:pPr>
                    <a:r>
                      <a:rPr lang="en-US" cap="none" sz="700" b="0" i="0" u="none" baseline="0">
                        <a:solidFill>
                          <a:srgbClr val="000000"/>
                        </a:solidFill>
                        <a:latin typeface="Arial"/>
                        <a:ea typeface="Arial"/>
                        <a:cs typeface="Arial"/>
                      </a:rPr>
                      <a:t>G0KSC 5 4.4 LFA</a:t>
                    </a:r>
                  </a:p>
                </c:rich>
              </c:tx>
              <c:numFmt formatCode="General" sourceLinked="1"/>
              <c:dLblPos val="r"/>
              <c:showLegendKey val="0"/>
              <c:showVal val="0"/>
              <c:showBubbleSize val="0"/>
              <c:showCatName val="1"/>
              <c:showSerName val="0"/>
              <c:showPercent val="0"/>
            </c:dLbl>
            <c:dLbl>
              <c:idx val="47"/>
              <c:tx>
                <c:rich>
                  <a:bodyPr vert="horz" rot="0" anchor="ctr"/>
                  <a:lstStyle/>
                  <a:p>
                    <a:pPr algn="ctr">
                      <a:defRPr/>
                    </a:pPr>
                    <a:r>
                      <a:rPr lang="en-US" cap="none" sz="700" b="0" i="0" u="none" baseline="0">
                        <a:solidFill>
                          <a:srgbClr val="000000"/>
                        </a:solidFill>
                        <a:latin typeface="Arial"/>
                        <a:ea typeface="Arial"/>
                        <a:cs typeface="Arial"/>
                      </a:rPr>
                      <a:t>EAntenna 50LFA5</a:t>
                    </a:r>
                  </a:p>
                </c:rich>
              </c:tx>
              <c:numFmt formatCode="General" sourceLinked="1"/>
              <c:dLblPos val="l"/>
              <c:showLegendKey val="0"/>
              <c:showVal val="0"/>
              <c:showBubbleSize val="0"/>
              <c:showCatName val="1"/>
              <c:showSerName val="0"/>
              <c:showPercent val="0"/>
            </c:dLbl>
            <c:dLbl>
              <c:idx val="48"/>
              <c:tx>
                <c:rich>
                  <a:bodyPr vert="horz" rot="0" anchor="ctr"/>
                  <a:lstStyle/>
                  <a:p>
                    <a:pPr algn="ctr">
                      <a:defRPr/>
                    </a:pPr>
                    <a:r>
                      <a:rPr lang="en-US" cap="none" sz="700" b="0" i="0" u="none" baseline="0">
                        <a:solidFill>
                          <a:srgbClr val="000000"/>
                        </a:solidFill>
                        <a:latin typeface="Arial"/>
                        <a:ea typeface="Arial"/>
                        <a:cs typeface="Arial"/>
                      </a:rPr>
                      <a:t>G0KSC 5el-Q</a:t>
                    </a:r>
                  </a:p>
                </c:rich>
              </c:tx>
              <c:numFmt formatCode="General" sourceLinked="1"/>
              <c:dLblPos val="r"/>
              <c:showLegendKey val="0"/>
              <c:showVal val="0"/>
              <c:showBubbleSize val="0"/>
              <c:showCatName val="1"/>
              <c:showSerName val="0"/>
              <c:showPercent val="0"/>
            </c:dLbl>
            <c:dLbl>
              <c:idx val="49"/>
              <c:tx>
                <c:rich>
                  <a:bodyPr vert="horz" rot="0" anchor="ctr"/>
                  <a:lstStyle/>
                  <a:p>
                    <a:pPr algn="ctr">
                      <a:defRPr/>
                    </a:pPr>
                    <a:r>
                      <a:rPr lang="en-US" cap="none" sz="700" b="0" i="0" u="none" baseline="0">
                        <a:solidFill>
                          <a:srgbClr val="000000"/>
                        </a:solidFill>
                        <a:latin typeface="Arial"/>
                        <a:ea typeface="Arial"/>
                        <a:cs typeface="Arial"/>
                      </a:rPr>
                      <a:t>DK7ZB 5 28 ohm</a:t>
                    </a:r>
                  </a:p>
                </c:rich>
              </c:tx>
              <c:numFmt formatCode="General" sourceLinked="1"/>
              <c:dLblPos val="l"/>
              <c:showLegendKey val="0"/>
              <c:showVal val="0"/>
              <c:showBubbleSize val="0"/>
              <c:showCatName val="1"/>
              <c:showSerName val="0"/>
              <c:showPercent val="0"/>
            </c:dLbl>
            <c:dLbl>
              <c:idx val="50"/>
              <c:tx>
                <c:rich>
                  <a:bodyPr vert="horz" rot="0" anchor="ctr"/>
                  <a:lstStyle/>
                  <a:p>
                    <a:pPr algn="ctr">
                      <a:defRPr/>
                    </a:pPr>
                    <a:r>
                      <a:rPr lang="en-US" cap="none" sz="700" b="0" i="0" u="none" baseline="0">
                        <a:solidFill>
                          <a:srgbClr val="000000"/>
                        </a:solidFill>
                        <a:latin typeface="Arial"/>
                        <a:ea typeface="Arial"/>
                        <a:cs typeface="Arial"/>
                      </a:rPr>
                      <a:t>YU7EF 5A</a:t>
                    </a:r>
                  </a:p>
                </c:rich>
              </c:tx>
              <c:numFmt formatCode="General" sourceLinked="1"/>
              <c:dLblPos val="r"/>
              <c:showLegendKey val="0"/>
              <c:showVal val="0"/>
              <c:showBubbleSize val="0"/>
              <c:showCatName val="1"/>
              <c:showSerName val="0"/>
              <c:showPercent val="0"/>
            </c:dLbl>
            <c:dLbl>
              <c:idx val="51"/>
              <c:tx>
                <c:rich>
                  <a:bodyPr vert="horz" rot="0" anchor="ctr"/>
                  <a:lstStyle/>
                  <a:p>
                    <a:pPr algn="ctr">
                      <a:defRPr/>
                    </a:pPr>
                    <a:r>
                      <a:rPr lang="en-US" cap="none" sz="700" b="0" i="0" u="none" baseline="0">
                        <a:solidFill>
                          <a:srgbClr val="000000"/>
                        </a:solidFill>
                        <a:latin typeface="Arial"/>
                        <a:ea typeface="Arial"/>
                        <a:cs typeface="Arial"/>
                      </a:rPr>
                      <a:t>IZ1MYT 5</a:t>
                    </a:r>
                  </a:p>
                </c:rich>
              </c:tx>
              <c:numFmt formatCode="General" sourceLinked="1"/>
              <c:dLblPos val="l"/>
              <c:showLegendKey val="0"/>
              <c:showVal val="0"/>
              <c:showBubbleSize val="0"/>
              <c:showCatName val="1"/>
              <c:showSerName val="0"/>
              <c:showPercent val="0"/>
            </c:dLbl>
            <c:dLbl>
              <c:idx val="52"/>
              <c:tx>
                <c:rich>
                  <a:bodyPr vert="horz" rot="0" anchor="ctr"/>
                  <a:lstStyle/>
                  <a:p>
                    <a:pPr algn="ctr">
                      <a:defRPr/>
                    </a:pPr>
                    <a:r>
                      <a:rPr lang="en-US" cap="none" sz="700" b="0" i="0" u="none" baseline="0">
                        <a:solidFill>
                          <a:srgbClr val="000000"/>
                        </a:solidFill>
                        <a:latin typeface="Arial"/>
                        <a:ea typeface="Arial"/>
                        <a:cs typeface="Arial"/>
                      </a:rPr>
                      <a:t>JK Antennas JK65</a:t>
                    </a:r>
                  </a:p>
                </c:rich>
              </c:tx>
              <c:numFmt formatCode="General" sourceLinked="1"/>
              <c:dLblPos val="r"/>
              <c:showLegendKey val="0"/>
              <c:showVal val="0"/>
              <c:showBubbleSize val="0"/>
              <c:showCatName val="1"/>
              <c:showSerName val="0"/>
              <c:showPercent val="0"/>
            </c:dLbl>
            <c:dLbl>
              <c:idx val="53"/>
              <c:tx>
                <c:rich>
                  <a:bodyPr vert="horz" rot="0" anchor="ctr"/>
                  <a:lstStyle/>
                  <a:p>
                    <a:pPr algn="ctr">
                      <a:defRPr/>
                    </a:pPr>
                    <a:r>
                      <a:rPr lang="en-US" cap="none" sz="700" b="0" i="0" u="none" baseline="0">
                        <a:solidFill>
                          <a:srgbClr val="000000"/>
                        </a:solidFill>
                        <a:latin typeface="Arial"/>
                        <a:ea typeface="Arial"/>
                        <a:cs typeface="Arial"/>
                      </a:rPr>
                      <a:t>N6CA 4</a:t>
                    </a:r>
                  </a:p>
                </c:rich>
              </c:tx>
              <c:numFmt formatCode="General" sourceLinked="1"/>
              <c:dLblPos val="l"/>
              <c:showLegendKey val="0"/>
              <c:showVal val="0"/>
              <c:showBubbleSize val="0"/>
              <c:showCatName val="1"/>
              <c:showSerName val="0"/>
              <c:showPercent val="0"/>
            </c:dLbl>
            <c:dLbl>
              <c:idx val="54"/>
              <c:tx>
                <c:rich>
                  <a:bodyPr vert="horz" rot="0" anchor="ctr"/>
                  <a:lstStyle/>
                  <a:p>
                    <a:pPr algn="ctr">
                      <a:defRPr/>
                    </a:pPr>
                    <a:r>
                      <a:rPr lang="en-US" cap="none" sz="700" b="0" i="0" u="none" baseline="0">
                        <a:solidFill>
                          <a:srgbClr val="000000"/>
                        </a:solidFill>
                        <a:latin typeface="Arial"/>
                        <a:ea typeface="Arial"/>
                        <a:cs typeface="Arial"/>
                      </a:rPr>
                      <a:t>G0KSC 5 4.6m LFA</a:t>
                    </a:r>
                  </a:p>
                </c:rich>
              </c:tx>
              <c:numFmt formatCode="General" sourceLinked="1"/>
              <c:dLblPos val="r"/>
              <c:showLegendKey val="0"/>
              <c:showVal val="0"/>
              <c:showBubbleSize val="0"/>
              <c:showCatName val="1"/>
              <c:showSerName val="0"/>
              <c:showPercent val="0"/>
            </c:dLbl>
            <c:dLbl>
              <c:idx val="55"/>
              <c:tx>
                <c:rich>
                  <a:bodyPr vert="horz" rot="0" anchor="ctr"/>
                  <a:lstStyle/>
                  <a:p>
                    <a:pPr algn="ctr">
                      <a:defRPr/>
                    </a:pPr>
                    <a:r>
                      <a:rPr lang="en-US" cap="none" sz="700" b="0" i="0" u="none" baseline="0">
                        <a:solidFill>
                          <a:srgbClr val="000000"/>
                        </a:solidFill>
                        <a:latin typeface="Arial"/>
                        <a:ea typeface="Arial"/>
                        <a:cs typeface="Arial"/>
                      </a:rPr>
                      <a:t>G0KSC 5 4.7m  LFA</a:t>
                    </a:r>
                  </a:p>
                </c:rich>
              </c:tx>
              <c:numFmt formatCode="General" sourceLinked="1"/>
              <c:dLblPos val="l"/>
              <c:showLegendKey val="0"/>
              <c:showVal val="0"/>
              <c:showBubbleSize val="0"/>
              <c:showCatName val="1"/>
              <c:showSerName val="0"/>
              <c:showPercent val="0"/>
            </c:dLbl>
            <c:dLbl>
              <c:idx val="56"/>
              <c:tx>
                <c:rich>
                  <a:bodyPr vert="horz" rot="0" anchor="ctr"/>
                  <a:lstStyle/>
                  <a:p>
                    <a:pPr algn="ctr">
                      <a:defRPr/>
                    </a:pPr>
                    <a:r>
                      <a:rPr lang="en-US" cap="none" sz="700" b="0" i="0" u="none" baseline="0">
                        <a:solidFill>
                          <a:srgbClr val="000000"/>
                        </a:solidFill>
                        <a:latin typeface="Arial"/>
                        <a:ea typeface="Arial"/>
                        <a:cs typeface="Arial"/>
                      </a:rPr>
                      <a:t>Telrex 5</a:t>
                    </a:r>
                  </a:p>
                </c:rich>
              </c:tx>
              <c:numFmt formatCode="General" sourceLinked="1"/>
              <c:dLblPos val="r"/>
              <c:showLegendKey val="0"/>
              <c:showVal val="0"/>
              <c:showBubbleSize val="0"/>
              <c:showCatName val="1"/>
              <c:showSerName val="0"/>
              <c:showPercent val="0"/>
            </c:dLbl>
            <c:dLbl>
              <c:idx val="57"/>
              <c:tx>
                <c:rich>
                  <a:bodyPr vert="horz" rot="0" anchor="ctr"/>
                  <a:lstStyle/>
                  <a:p>
                    <a:pPr algn="ctr">
                      <a:defRPr/>
                    </a:pPr>
                    <a:r>
                      <a:rPr lang="en-US" cap="none" sz="700" b="0" i="0" u="none" baseline="0">
                        <a:solidFill>
                          <a:srgbClr val="000000"/>
                        </a:solidFill>
                        <a:latin typeface="Arial"/>
                        <a:ea typeface="Arial"/>
                        <a:cs typeface="Arial"/>
                      </a:rPr>
                      <a:t>M² 6M5</a:t>
                    </a:r>
                  </a:p>
                </c:rich>
              </c:tx>
              <c:numFmt formatCode="General" sourceLinked="1"/>
              <c:dLblPos val="l"/>
              <c:showLegendKey val="0"/>
              <c:showVal val="0"/>
              <c:showBubbleSize val="0"/>
              <c:showCatName val="1"/>
              <c:showSerName val="0"/>
              <c:showPercent val="0"/>
            </c:dLbl>
            <c:dLbl>
              <c:idx val="58"/>
              <c:tx>
                <c:rich>
                  <a:bodyPr vert="horz" rot="0" anchor="ctr"/>
                  <a:lstStyle/>
                  <a:p>
                    <a:pPr algn="ctr">
                      <a:defRPr/>
                    </a:pPr>
                    <a:r>
                      <a:rPr lang="en-US" cap="none" sz="700" b="0" i="0" u="none" baseline="0">
                        <a:solidFill>
                          <a:srgbClr val="000000"/>
                        </a:solidFill>
                        <a:latin typeface="Arial"/>
                        <a:ea typeface="Arial"/>
                        <a:cs typeface="Arial"/>
                      </a:rPr>
                      <a:t>InnoV 6 OP-DES</a:t>
                    </a:r>
                  </a:p>
                </c:rich>
              </c:tx>
              <c:numFmt formatCode="General" sourceLinked="1"/>
              <c:dLblPos val="r"/>
              <c:showLegendKey val="0"/>
              <c:showVal val="0"/>
              <c:showBubbleSize val="0"/>
              <c:showCatName val="1"/>
              <c:showSerName val="0"/>
              <c:showPercent val="0"/>
            </c:dLbl>
            <c:dLbl>
              <c:idx val="59"/>
              <c:tx>
                <c:rich>
                  <a:bodyPr vert="horz" rot="0" anchor="ctr"/>
                  <a:lstStyle/>
                  <a:p>
                    <a:pPr algn="ctr">
                      <a:defRPr/>
                    </a:pPr>
                    <a:r>
                      <a:rPr lang="en-US" cap="none" sz="700" b="0" i="0" u="none" baseline="0">
                        <a:solidFill>
                          <a:srgbClr val="000000"/>
                        </a:solidFill>
                        <a:latin typeface="Arial"/>
                        <a:ea typeface="Arial"/>
                        <a:cs typeface="Arial"/>
                      </a:rPr>
                      <a:t>I0JXX 5JXX6</a:t>
                    </a:r>
                  </a:p>
                </c:rich>
              </c:tx>
              <c:numFmt formatCode="General" sourceLinked="1"/>
              <c:dLblPos val="l"/>
              <c:showLegendKey val="0"/>
              <c:showVal val="0"/>
              <c:showBubbleSize val="0"/>
              <c:showCatName val="1"/>
              <c:showSerName val="0"/>
              <c:showPercent val="0"/>
            </c:dLbl>
            <c:dLbl>
              <c:idx val="60"/>
              <c:tx>
                <c:rich>
                  <a:bodyPr vert="horz" rot="0" anchor="ctr"/>
                  <a:lstStyle/>
                  <a:p>
                    <a:pPr algn="ctr">
                      <a:defRPr/>
                    </a:pPr>
                    <a:r>
                      <a:rPr lang="en-US" cap="none" sz="700" b="0" i="0" u="none" baseline="0">
                        <a:solidFill>
                          <a:srgbClr val="000000"/>
                        </a:solidFill>
                        <a:latin typeface="Arial"/>
                        <a:ea typeface="Arial"/>
                        <a:cs typeface="Arial"/>
                      </a:rPr>
                      <a:t>G0KSC 5 LFA 4.9m</a:t>
                    </a:r>
                  </a:p>
                </c:rich>
              </c:tx>
              <c:numFmt formatCode="General" sourceLinked="1"/>
              <c:dLblPos val="r"/>
              <c:showLegendKey val="0"/>
              <c:showVal val="0"/>
              <c:showBubbleSize val="0"/>
              <c:showCatName val="1"/>
              <c:showSerName val="0"/>
              <c:showPercent val="0"/>
            </c:dLbl>
            <c:dLbl>
              <c:idx val="61"/>
              <c:tx>
                <c:rich>
                  <a:bodyPr vert="horz" rot="0" anchor="ctr"/>
                  <a:lstStyle/>
                  <a:p>
                    <a:pPr algn="ctr">
                      <a:defRPr/>
                    </a:pPr>
                    <a:r>
                      <a:rPr lang="en-US" cap="none" sz="700" b="0" i="0" u="none" baseline="0">
                        <a:solidFill>
                          <a:srgbClr val="000000"/>
                        </a:solidFill>
                        <a:latin typeface="Arial"/>
                        <a:ea typeface="Arial"/>
                        <a:cs typeface="Arial"/>
                      </a:rPr>
                      <a:t>G4CQM WS66082</a:t>
                    </a:r>
                  </a:p>
                </c:rich>
              </c:tx>
              <c:numFmt formatCode="General" sourceLinked="1"/>
              <c:dLblPos val="l"/>
              <c:showLegendKey val="0"/>
              <c:showVal val="0"/>
              <c:showBubbleSize val="0"/>
              <c:showCatName val="1"/>
              <c:showSerName val="0"/>
              <c:showPercent val="0"/>
            </c:dLbl>
            <c:dLbl>
              <c:idx val="62"/>
              <c:tx>
                <c:rich>
                  <a:bodyPr vert="horz" rot="0" anchor="ctr"/>
                  <a:lstStyle/>
                  <a:p>
                    <a:pPr algn="ctr">
                      <a:defRPr/>
                    </a:pPr>
                    <a:r>
                      <a:rPr lang="en-US" cap="none" sz="700" b="0" i="0" u="none" baseline="0">
                        <a:solidFill>
                          <a:srgbClr val="000000"/>
                        </a:solidFill>
                        <a:latin typeface="Arial"/>
                        <a:ea typeface="Arial"/>
                        <a:cs typeface="Arial"/>
                      </a:rPr>
                      <a:t>W5WVO CC A50-5 MOD</a:t>
                    </a:r>
                  </a:p>
                </c:rich>
              </c:tx>
              <c:numFmt formatCode="General" sourceLinked="1"/>
              <c:dLblPos val="r"/>
              <c:showLegendKey val="0"/>
              <c:showVal val="0"/>
              <c:showBubbleSize val="0"/>
              <c:showCatName val="1"/>
              <c:showSerName val="0"/>
              <c:showPercent val="0"/>
            </c:dLbl>
            <c:dLbl>
              <c:idx val="63"/>
              <c:tx>
                <c:rich>
                  <a:bodyPr vert="horz" rot="0" anchor="ctr"/>
                  <a:lstStyle/>
                  <a:p>
                    <a:pPr algn="ctr">
                      <a:defRPr/>
                    </a:pPr>
                    <a:r>
                      <a:rPr lang="en-US" cap="none" sz="700" b="0" i="0" u="none" baseline="0">
                        <a:solidFill>
                          <a:srgbClr val="000000"/>
                        </a:solidFill>
                        <a:latin typeface="Arial"/>
                        <a:ea typeface="Arial"/>
                        <a:cs typeface="Arial"/>
                      </a:rPr>
                      <a:t>M² 6M5X</a:t>
                    </a:r>
                  </a:p>
                </c:rich>
              </c:tx>
              <c:numFmt formatCode="General" sourceLinked="1"/>
              <c:dLblPos val="l"/>
              <c:showLegendKey val="0"/>
              <c:showVal val="0"/>
              <c:showBubbleSize val="0"/>
              <c:showCatName val="1"/>
              <c:showSerName val="0"/>
              <c:showPercent val="0"/>
            </c:dLbl>
            <c:dLbl>
              <c:idx val="64"/>
              <c:tx>
                <c:rich>
                  <a:bodyPr vert="horz" rot="0" anchor="ctr"/>
                  <a:lstStyle/>
                  <a:p>
                    <a:pPr algn="ctr">
                      <a:defRPr/>
                    </a:pPr>
                    <a:r>
                      <a:rPr lang="en-US" cap="none" sz="700" b="0" i="0" u="none" baseline="0">
                        <a:solidFill>
                          <a:srgbClr val="000000"/>
                        </a:solidFill>
                        <a:latin typeface="Arial"/>
                        <a:ea typeface="Arial"/>
                        <a:cs typeface="Arial"/>
                      </a:rPr>
                      <a:t>M² 6M5XHP</a:t>
                    </a:r>
                  </a:p>
                </c:rich>
              </c:tx>
              <c:numFmt formatCode="General" sourceLinked="1"/>
              <c:dLblPos val="r"/>
              <c:showLegendKey val="0"/>
              <c:showVal val="0"/>
              <c:showBubbleSize val="0"/>
              <c:showCatName val="1"/>
              <c:showSerName val="0"/>
              <c:showPercent val="0"/>
            </c:dLbl>
            <c:dLbl>
              <c:idx val="65"/>
              <c:tx>
                <c:rich>
                  <a:bodyPr vert="horz" rot="0" anchor="ctr"/>
                  <a:lstStyle/>
                  <a:p>
                    <a:pPr algn="ctr">
                      <a:defRPr/>
                    </a:pPr>
                    <a:r>
                      <a:rPr lang="en-US" cap="none" sz="700" b="0" i="0" u="none" baseline="0">
                        <a:solidFill>
                          <a:srgbClr val="000000"/>
                        </a:solidFill>
                        <a:latin typeface="Arial"/>
                        <a:ea typeface="Arial"/>
                        <a:cs typeface="Arial"/>
                      </a:rPr>
                      <a:t>InnoV 5 LFA-Q</a:t>
                    </a:r>
                  </a:p>
                </c:rich>
              </c:tx>
              <c:numFmt formatCode="General" sourceLinked="1"/>
              <c:dLblPos val="l"/>
              <c:showLegendKey val="0"/>
              <c:showVal val="0"/>
              <c:showBubbleSize val="0"/>
              <c:showCatName val="1"/>
              <c:showSerName val="0"/>
              <c:showPercent val="0"/>
            </c:dLbl>
            <c:dLbl>
              <c:idx val="66"/>
              <c:tx>
                <c:rich>
                  <a:bodyPr vert="horz" rot="0" anchor="ctr"/>
                  <a:lstStyle/>
                  <a:p>
                    <a:pPr algn="ctr">
                      <a:defRPr/>
                    </a:pPr>
                    <a:r>
                      <a:rPr lang="en-US" cap="none" sz="700" b="0" i="0" u="none" baseline="0">
                        <a:solidFill>
                          <a:srgbClr val="000000"/>
                        </a:solidFill>
                        <a:latin typeface="Arial"/>
                        <a:ea typeface="Arial"/>
                        <a:cs typeface="Arial"/>
                      </a:rPr>
                      <a:t>Directive DSEJX6-50</a:t>
                    </a:r>
                  </a:p>
                </c:rich>
              </c:tx>
              <c:numFmt formatCode="General" sourceLinked="1"/>
              <c:dLblPos val="r"/>
              <c:showLegendKey val="0"/>
              <c:showVal val="0"/>
              <c:showBubbleSize val="0"/>
              <c:showCatName val="1"/>
              <c:showSerName val="0"/>
              <c:showPercent val="0"/>
            </c:dLbl>
            <c:dLbl>
              <c:idx val="67"/>
              <c:tx>
                <c:rich>
                  <a:bodyPr vert="horz" rot="0" anchor="ctr"/>
                  <a:lstStyle/>
                  <a:p>
                    <a:pPr algn="ctr">
                      <a:defRPr/>
                    </a:pPr>
                    <a:r>
                      <a:rPr lang="en-US" cap="none" sz="700" b="0" i="0" u="none" baseline="0">
                        <a:solidFill>
                          <a:srgbClr val="000000"/>
                        </a:solidFill>
                        <a:latin typeface="Arial"/>
                        <a:ea typeface="Arial"/>
                        <a:cs typeface="Arial"/>
                      </a:rPr>
                      <a:t>Create CL6DX 6el</a:t>
                    </a:r>
                  </a:p>
                </c:rich>
              </c:tx>
              <c:numFmt formatCode="General" sourceLinked="1"/>
              <c:dLblPos val="l"/>
              <c:showLegendKey val="0"/>
              <c:showVal val="0"/>
              <c:showBubbleSize val="0"/>
              <c:showCatName val="1"/>
              <c:showSerName val="0"/>
              <c:showPercent val="0"/>
            </c:dLbl>
            <c:dLbl>
              <c:idx val="68"/>
              <c:tx>
                <c:rich>
                  <a:bodyPr vert="horz" rot="0" anchor="ctr"/>
                  <a:lstStyle/>
                  <a:p>
                    <a:pPr algn="ctr">
                      <a:defRPr/>
                    </a:pPr>
                    <a:r>
                      <a:rPr lang="en-US" cap="none" sz="700" b="0" i="0" u="none" baseline="0">
                        <a:solidFill>
                          <a:srgbClr val="000000"/>
                        </a:solidFill>
                        <a:latin typeface="Arial"/>
                        <a:ea typeface="Arial"/>
                        <a:cs typeface="Arial"/>
                      </a:rPr>
                      <a:t>BQH 5</a:t>
                    </a:r>
                  </a:p>
                </c:rich>
              </c:tx>
              <c:numFmt formatCode="General" sourceLinked="1"/>
              <c:dLblPos val="r"/>
              <c:showLegendKey val="0"/>
              <c:showVal val="0"/>
              <c:showBubbleSize val="0"/>
              <c:showCatName val="1"/>
              <c:showSerName val="0"/>
              <c:showPercent val="0"/>
            </c:dLbl>
            <c:dLbl>
              <c:idx val="69"/>
              <c:tx>
                <c:rich>
                  <a:bodyPr vert="horz" rot="0" anchor="ctr"/>
                  <a:lstStyle/>
                  <a:p>
                    <a:pPr algn="ctr">
                      <a:defRPr/>
                    </a:pPr>
                    <a:r>
                      <a:rPr lang="en-US" cap="none" sz="700" b="0" i="0" u="none" baseline="0">
                        <a:solidFill>
                          <a:srgbClr val="000000"/>
                        </a:solidFill>
                        <a:latin typeface="Arial"/>
                        <a:ea typeface="Arial"/>
                        <a:cs typeface="Arial"/>
                      </a:rPr>
                      <a:t>EAntennas 50LFA5L</a:t>
                    </a:r>
                  </a:p>
                </c:rich>
              </c:tx>
              <c:numFmt formatCode="General" sourceLinked="1"/>
              <c:dLblPos val="l"/>
              <c:showLegendKey val="0"/>
              <c:showVal val="0"/>
              <c:showBubbleSize val="0"/>
              <c:showCatName val="1"/>
              <c:showSerName val="0"/>
              <c:showPercent val="0"/>
            </c:dLbl>
            <c:dLbl>
              <c:idx val="70"/>
              <c:tx>
                <c:rich>
                  <a:bodyPr vert="horz" rot="0" anchor="ctr"/>
                  <a:lstStyle/>
                  <a:p>
                    <a:pPr algn="ctr">
                      <a:defRPr/>
                    </a:pPr>
                    <a:r>
                      <a:rPr lang="en-US" cap="none" sz="700" b="0" i="0" u="none" baseline="0">
                        <a:solidFill>
                          <a:srgbClr val="000000"/>
                        </a:solidFill>
                        <a:latin typeface="Arial"/>
                        <a:ea typeface="Arial"/>
                        <a:cs typeface="Arial"/>
                      </a:rPr>
                      <a:t>Innov 6 LFA MAX5.8m</a:t>
                    </a:r>
                  </a:p>
                </c:rich>
              </c:tx>
              <c:numFmt formatCode="General" sourceLinked="1"/>
              <c:dLblPos val="r"/>
              <c:showLegendKey val="0"/>
              <c:showVal val="0"/>
              <c:showBubbleSize val="0"/>
              <c:showCatName val="1"/>
              <c:showSerName val="0"/>
              <c:showPercent val="0"/>
            </c:dLbl>
            <c:dLbl>
              <c:idx val="71"/>
              <c:tx>
                <c:rich>
                  <a:bodyPr vert="horz" rot="0" anchor="ctr"/>
                  <a:lstStyle/>
                  <a:p>
                    <a:pPr algn="ctr">
                      <a:defRPr/>
                    </a:pPr>
                    <a:r>
                      <a:rPr lang="en-US" cap="none" sz="700" b="0" i="0" u="none" baseline="0">
                        <a:solidFill>
                          <a:srgbClr val="000000"/>
                        </a:solidFill>
                        <a:latin typeface="Arial"/>
                        <a:ea typeface="Arial"/>
                        <a:cs typeface="Arial"/>
                      </a:rPr>
                      <a:t>BV 6-6m</a:t>
                    </a:r>
                  </a:p>
                </c:rich>
              </c:tx>
              <c:numFmt formatCode="General" sourceLinked="1"/>
              <c:dLblPos val="l"/>
              <c:showLegendKey val="0"/>
              <c:showVal val="0"/>
              <c:showBubbleSize val="0"/>
              <c:showCatName val="1"/>
              <c:showSerName val="0"/>
              <c:showPercent val="0"/>
            </c:dLbl>
            <c:dLbl>
              <c:idx val="72"/>
              <c:tx>
                <c:rich>
                  <a:bodyPr vert="horz" rot="0" anchor="ctr"/>
                  <a:lstStyle/>
                  <a:p>
                    <a:pPr algn="ctr">
                      <a:defRPr/>
                    </a:pPr>
                    <a:r>
                      <a:rPr lang="en-US" cap="none" sz="700" b="0" i="0" u="none" baseline="0">
                        <a:solidFill>
                          <a:srgbClr val="000000"/>
                        </a:solidFill>
                        <a:latin typeface="Arial"/>
                        <a:ea typeface="Arial"/>
                        <a:cs typeface="Arial"/>
                      </a:rPr>
                      <a:t>Eantenna 50LFA5XL</a:t>
                    </a:r>
                  </a:p>
                </c:rich>
              </c:tx>
              <c:numFmt formatCode="General" sourceLinked="1"/>
              <c:dLblPos val="r"/>
              <c:showLegendKey val="0"/>
              <c:showVal val="0"/>
              <c:showBubbleSize val="0"/>
              <c:showCatName val="1"/>
              <c:showSerName val="0"/>
              <c:showPercent val="0"/>
            </c:dLbl>
            <c:dLbl>
              <c:idx val="73"/>
              <c:tx>
                <c:rich>
                  <a:bodyPr vert="horz" rot="0" anchor="ctr"/>
                  <a:lstStyle/>
                  <a:p>
                    <a:pPr algn="ctr">
                      <a:defRPr/>
                    </a:pPr>
                    <a:r>
                      <a:rPr lang="en-US" cap="none" sz="700" b="0" i="0" u="none" baseline="0">
                        <a:solidFill>
                          <a:srgbClr val="000000"/>
                        </a:solidFill>
                        <a:latin typeface="Arial"/>
                        <a:ea typeface="Arial"/>
                        <a:cs typeface="Arial"/>
                      </a:rPr>
                      <a:t>YU7EF 606 W1</a:t>
                    </a:r>
                  </a:p>
                </c:rich>
              </c:tx>
              <c:numFmt formatCode="General" sourceLinked="1"/>
              <c:dLblPos val="l"/>
              <c:showLegendKey val="0"/>
              <c:showVal val="0"/>
              <c:showBubbleSize val="0"/>
              <c:showCatName val="1"/>
              <c:showSerName val="0"/>
              <c:showPercent val="0"/>
            </c:dLbl>
            <c:dLbl>
              <c:idx val="74"/>
              <c:tx>
                <c:rich>
                  <a:bodyPr vert="horz" rot="0" anchor="ctr"/>
                  <a:lstStyle/>
                  <a:p>
                    <a:pPr algn="ctr">
                      <a:defRPr/>
                    </a:pPr>
                    <a:r>
                      <a:rPr lang="en-US" cap="none" sz="700" b="0" i="0" u="none" baseline="0">
                        <a:solidFill>
                          <a:srgbClr val="000000"/>
                        </a:solidFill>
                        <a:latin typeface="Arial"/>
                        <a:ea typeface="Arial"/>
                        <a:cs typeface="Arial"/>
                      </a:rPr>
                      <a:t>Cushcraft A50-6S</a:t>
                    </a:r>
                  </a:p>
                </c:rich>
              </c:tx>
              <c:numFmt formatCode="General" sourceLinked="1"/>
              <c:dLblPos val="r"/>
              <c:showLegendKey val="0"/>
              <c:showVal val="0"/>
              <c:showBubbleSize val="0"/>
              <c:showCatName val="1"/>
              <c:showSerName val="0"/>
              <c:showPercent val="0"/>
            </c:dLbl>
            <c:dLbl>
              <c:idx val="75"/>
              <c:tx>
                <c:rich>
                  <a:bodyPr vert="horz" rot="0" anchor="ctr"/>
                  <a:lstStyle/>
                  <a:p>
                    <a:pPr algn="ctr">
                      <a:defRPr/>
                    </a:pPr>
                    <a:r>
                      <a:rPr lang="en-US" cap="none" sz="700" b="0" i="0" u="none" baseline="0">
                        <a:solidFill>
                          <a:srgbClr val="000000"/>
                        </a:solidFill>
                        <a:latin typeface="Arial"/>
                        <a:ea typeface="Arial"/>
                        <a:cs typeface="Arial"/>
                      </a:rPr>
                      <a:t>DK7ZB 5 18 ohm</a:t>
                    </a:r>
                  </a:p>
                </c:rich>
              </c:tx>
              <c:numFmt formatCode="General" sourceLinked="1"/>
              <c:dLblPos val="l"/>
              <c:showLegendKey val="0"/>
              <c:showVal val="0"/>
              <c:showBubbleSize val="0"/>
              <c:showCatName val="1"/>
              <c:showSerName val="0"/>
              <c:showPercent val="0"/>
            </c:dLbl>
            <c:dLbl>
              <c:idx val="76"/>
              <c:tx>
                <c:rich>
                  <a:bodyPr vert="horz" rot="0" anchor="ctr"/>
                  <a:lstStyle/>
                  <a:p>
                    <a:pPr algn="ctr">
                      <a:defRPr/>
                    </a:pPr>
                    <a:r>
                      <a:rPr lang="en-US" cap="none" sz="700" b="0" i="0" u="none" baseline="0">
                        <a:solidFill>
                          <a:srgbClr val="000000"/>
                        </a:solidFill>
                        <a:latin typeface="Arial"/>
                        <a:ea typeface="Arial"/>
                        <a:cs typeface="Arial"/>
                      </a:rPr>
                      <a:t>DK7ZB 5 12.5 ohm</a:t>
                    </a:r>
                  </a:p>
                </c:rich>
              </c:tx>
              <c:numFmt formatCode="General" sourceLinked="1"/>
              <c:dLblPos val="r"/>
              <c:showLegendKey val="0"/>
              <c:showVal val="0"/>
              <c:showBubbleSize val="0"/>
              <c:showCatName val="1"/>
              <c:showSerName val="0"/>
              <c:showPercent val="0"/>
            </c:dLbl>
            <c:dLbl>
              <c:idx val="77"/>
              <c:tx>
                <c:rich>
                  <a:bodyPr vert="horz" rot="0" anchor="ctr"/>
                  <a:lstStyle/>
                  <a:p>
                    <a:pPr algn="ctr">
                      <a:defRPr/>
                    </a:pPr>
                    <a:r>
                      <a:rPr lang="en-US" cap="none" sz="700" b="0" i="0" u="none" baseline="0">
                        <a:solidFill>
                          <a:srgbClr val="000000"/>
                        </a:solidFill>
                        <a:latin typeface="Arial"/>
                        <a:ea typeface="Arial"/>
                        <a:cs typeface="Arial"/>
                      </a:rPr>
                      <a:t>DK7ZB 6 50 ohm</a:t>
                    </a:r>
                  </a:p>
                </c:rich>
              </c:tx>
              <c:numFmt formatCode="General" sourceLinked="1"/>
              <c:dLblPos val="l"/>
              <c:showLegendKey val="0"/>
              <c:showVal val="0"/>
              <c:showBubbleSize val="0"/>
              <c:showCatName val="1"/>
              <c:showSerName val="0"/>
              <c:showPercent val="0"/>
            </c:dLbl>
            <c:dLbl>
              <c:idx val="78"/>
              <c:tx>
                <c:rich>
                  <a:bodyPr vert="horz" rot="0" anchor="ctr"/>
                  <a:lstStyle/>
                  <a:p>
                    <a:pPr algn="ctr">
                      <a:defRPr/>
                    </a:pPr>
                    <a:r>
                      <a:rPr lang="en-US" cap="none" sz="700" b="0" i="0" u="none" baseline="0">
                        <a:solidFill>
                          <a:srgbClr val="000000"/>
                        </a:solidFill>
                        <a:latin typeface="Arial"/>
                        <a:ea typeface="Arial"/>
                        <a:cs typeface="Arial"/>
                      </a:rPr>
                      <a:t>G0KSC 6 6.0m LFA</a:t>
                    </a:r>
                  </a:p>
                </c:rich>
              </c:tx>
              <c:numFmt formatCode="General" sourceLinked="1"/>
              <c:dLblPos val="r"/>
              <c:showLegendKey val="0"/>
              <c:showVal val="0"/>
              <c:showBubbleSize val="0"/>
              <c:showCatName val="1"/>
              <c:showSerName val="0"/>
              <c:showPercent val="0"/>
            </c:dLbl>
            <c:dLbl>
              <c:idx val="79"/>
              <c:tx>
                <c:rich>
                  <a:bodyPr vert="horz" rot="0" anchor="ctr"/>
                  <a:lstStyle/>
                  <a:p>
                    <a:pPr algn="ctr">
                      <a:defRPr/>
                    </a:pPr>
                    <a:r>
                      <a:rPr lang="en-US" cap="none" sz="700" b="0" i="0" u="none" baseline="0">
                        <a:solidFill>
                          <a:srgbClr val="000000"/>
                        </a:solidFill>
                        <a:latin typeface="Arial"/>
                        <a:ea typeface="Arial"/>
                        <a:cs typeface="Arial"/>
                      </a:rPr>
                      <a:t>OptiBeam OB6-6</a:t>
                    </a:r>
                  </a:p>
                </c:rich>
              </c:tx>
              <c:numFmt formatCode="General" sourceLinked="1"/>
              <c:dLblPos val="l"/>
              <c:showLegendKey val="0"/>
              <c:showVal val="0"/>
              <c:showBubbleSize val="0"/>
              <c:showCatName val="1"/>
              <c:showSerName val="0"/>
              <c:showPercent val="0"/>
            </c:dLbl>
            <c:dLbl>
              <c:idx val="80"/>
              <c:tx>
                <c:rich>
                  <a:bodyPr vert="horz" rot="0" anchor="ctr"/>
                  <a:lstStyle/>
                  <a:p>
                    <a:pPr algn="ctr">
                      <a:defRPr/>
                    </a:pPr>
                    <a:r>
                      <a:rPr lang="en-US" cap="none" sz="700" b="0" i="0" u="none" baseline="0">
                        <a:solidFill>
                          <a:srgbClr val="000000"/>
                        </a:solidFill>
                        <a:latin typeface="Arial"/>
                        <a:ea typeface="Arial"/>
                        <a:cs typeface="Arial"/>
                      </a:rPr>
                      <a:t>EAntenna 50LFA6S</a:t>
                    </a:r>
                  </a:p>
                </c:rich>
              </c:tx>
              <c:numFmt formatCode="General" sourceLinked="1"/>
              <c:dLblPos val="r"/>
              <c:showLegendKey val="0"/>
              <c:showVal val="0"/>
              <c:showBubbleSize val="0"/>
              <c:showCatName val="1"/>
              <c:showSerName val="0"/>
              <c:showPercent val="0"/>
            </c:dLbl>
            <c:dLbl>
              <c:idx val="81"/>
              <c:tx>
                <c:rich>
                  <a:bodyPr vert="horz" rot="0" anchor="ctr"/>
                  <a:lstStyle/>
                  <a:p>
                    <a:pPr algn="ctr">
                      <a:defRPr/>
                    </a:pPr>
                    <a:r>
                      <a:rPr lang="en-US" cap="none" sz="700" b="0" i="0" u="none" baseline="0">
                        <a:solidFill>
                          <a:srgbClr val="000000"/>
                        </a:solidFill>
                        <a:latin typeface="Arial"/>
                        <a:ea typeface="Arial"/>
                        <a:cs typeface="Arial"/>
                      </a:rPr>
                      <a:t>M² 6M5XHG</a:t>
                    </a:r>
                  </a:p>
                </c:rich>
              </c:tx>
              <c:numFmt formatCode="General" sourceLinked="1"/>
              <c:dLblPos val="l"/>
              <c:showLegendKey val="0"/>
              <c:showVal val="0"/>
              <c:showBubbleSize val="0"/>
              <c:showCatName val="1"/>
              <c:showSerName val="0"/>
              <c:showPercent val="0"/>
            </c:dLbl>
            <c:dLbl>
              <c:idx val="82"/>
              <c:tx>
                <c:rich>
                  <a:bodyPr vert="horz" rot="0" anchor="ctr"/>
                  <a:lstStyle/>
                  <a:p>
                    <a:pPr algn="ctr">
                      <a:defRPr/>
                    </a:pPr>
                    <a:r>
                      <a:rPr lang="en-US" cap="none" sz="700" b="0" i="0" u="none" baseline="0">
                        <a:solidFill>
                          <a:srgbClr val="000000"/>
                        </a:solidFill>
                        <a:latin typeface="Arial"/>
                        <a:ea typeface="Arial"/>
                        <a:cs typeface="Arial"/>
                      </a:rPr>
                      <a:t>*M² 6M5XHG</a:t>
                    </a:r>
                  </a:p>
                </c:rich>
              </c:tx>
              <c:numFmt formatCode="General" sourceLinked="1"/>
              <c:dLblPos val="r"/>
              <c:showLegendKey val="0"/>
              <c:showVal val="0"/>
              <c:showBubbleSize val="0"/>
              <c:showCatName val="1"/>
              <c:showSerName val="0"/>
              <c:showPercent val="0"/>
            </c:dLbl>
            <c:dLbl>
              <c:idx val="83"/>
              <c:tx>
                <c:rich>
                  <a:bodyPr vert="horz" rot="0" anchor="ctr"/>
                  <a:lstStyle/>
                  <a:p>
                    <a:pPr algn="ctr">
                      <a:defRPr/>
                    </a:pPr>
                    <a:r>
                      <a:rPr lang="en-US" cap="none" sz="700" b="0" i="0" u="none" baseline="0">
                        <a:solidFill>
                          <a:srgbClr val="000000"/>
                        </a:solidFill>
                        <a:latin typeface="Arial"/>
                        <a:ea typeface="Arial"/>
                        <a:cs typeface="Arial"/>
                      </a:rPr>
                      <a:t>InnoV 6 LFA 6.1m</a:t>
                    </a:r>
                  </a:p>
                </c:rich>
              </c:tx>
              <c:numFmt formatCode="General" sourceLinked="1"/>
              <c:dLblPos val="l"/>
              <c:showLegendKey val="0"/>
              <c:showVal val="0"/>
              <c:showBubbleSize val="0"/>
              <c:showCatName val="1"/>
              <c:showSerName val="0"/>
              <c:showPercent val="0"/>
            </c:dLbl>
            <c:dLbl>
              <c:idx val="84"/>
              <c:tx>
                <c:rich>
                  <a:bodyPr vert="horz" rot="0" anchor="ctr"/>
                  <a:lstStyle/>
                  <a:p>
                    <a:pPr algn="ctr">
                      <a:defRPr/>
                    </a:pPr>
                    <a:r>
                      <a:rPr lang="en-US" cap="none" sz="700" b="0" i="0" u="none" baseline="0">
                        <a:solidFill>
                          <a:srgbClr val="000000"/>
                        </a:solidFill>
                        <a:latin typeface="Arial"/>
                        <a:ea typeface="Arial"/>
                        <a:cs typeface="Arial"/>
                      </a:rPr>
                      <a:t>InnoV 5 LFA 6.2m Ver 3</a:t>
                    </a:r>
                  </a:p>
                </c:rich>
              </c:tx>
              <c:numFmt formatCode="General" sourceLinked="1"/>
              <c:dLblPos val="r"/>
              <c:showLegendKey val="0"/>
              <c:showVal val="0"/>
              <c:showBubbleSize val="0"/>
              <c:showCatName val="1"/>
              <c:showSerName val="0"/>
              <c:showPercent val="0"/>
            </c:dLbl>
            <c:dLbl>
              <c:idx val="85"/>
              <c:tx>
                <c:rich>
                  <a:bodyPr vert="horz" rot="0" anchor="ctr"/>
                  <a:lstStyle/>
                  <a:p>
                    <a:pPr algn="ctr">
                      <a:defRPr/>
                    </a:pPr>
                    <a:r>
                      <a:rPr lang="en-US" cap="none" sz="700" b="0" i="0" u="none" baseline="0">
                        <a:solidFill>
                          <a:srgbClr val="000000"/>
                        </a:solidFill>
                        <a:latin typeface="Arial"/>
                        <a:ea typeface="Arial"/>
                        <a:cs typeface="Arial"/>
                      </a:rPr>
                      <a:t>WiMo ZX 6-6 </a:t>
                    </a:r>
                  </a:p>
                </c:rich>
              </c:tx>
              <c:numFmt formatCode="General" sourceLinked="1"/>
              <c:dLblPos val="l"/>
              <c:showLegendKey val="0"/>
              <c:showVal val="0"/>
              <c:showBubbleSize val="0"/>
              <c:showCatName val="1"/>
              <c:showSerName val="0"/>
              <c:showPercent val="0"/>
            </c:dLbl>
            <c:dLbl>
              <c:idx val="86"/>
              <c:tx>
                <c:rich>
                  <a:bodyPr vert="horz" rot="0" anchor="ctr"/>
                  <a:lstStyle/>
                  <a:p>
                    <a:pPr algn="ctr">
                      <a:defRPr/>
                    </a:pPr>
                    <a:r>
                      <a:rPr lang="en-US" cap="none" sz="700" b="0" i="0" u="none" baseline="0">
                        <a:solidFill>
                          <a:srgbClr val="000000"/>
                        </a:solidFill>
                        <a:latin typeface="Arial"/>
                        <a:ea typeface="Arial"/>
                        <a:cs typeface="Arial"/>
                      </a:rPr>
                      <a:t>G0KSC 6 6.2m LFA</a:t>
                    </a:r>
                  </a:p>
                </c:rich>
              </c:tx>
              <c:numFmt formatCode="General" sourceLinked="1"/>
              <c:dLblPos val="r"/>
              <c:showLegendKey val="0"/>
              <c:showVal val="0"/>
              <c:showBubbleSize val="0"/>
              <c:showCatName val="1"/>
              <c:showSerName val="0"/>
              <c:showPercent val="0"/>
            </c:dLbl>
            <c:dLbl>
              <c:idx val="87"/>
              <c:tx>
                <c:rich>
                  <a:bodyPr vert="horz" rot="0" anchor="ctr"/>
                  <a:lstStyle/>
                  <a:p>
                    <a:pPr algn="ctr">
                      <a:defRPr/>
                    </a:pPr>
                    <a:r>
                      <a:rPr lang="en-US" cap="none" sz="700" b="0" i="0" u="none" baseline="0">
                        <a:solidFill>
                          <a:srgbClr val="000000"/>
                        </a:solidFill>
                        <a:latin typeface="Arial"/>
                        <a:ea typeface="Arial"/>
                        <a:cs typeface="Arial"/>
                      </a:rPr>
                      <a:t>G0KSC 6 6.4m LFA</a:t>
                    </a:r>
                  </a:p>
                </c:rich>
              </c:tx>
              <c:numFmt formatCode="General" sourceLinked="1"/>
              <c:dLblPos val="l"/>
              <c:showLegendKey val="0"/>
              <c:showVal val="0"/>
              <c:showBubbleSize val="0"/>
              <c:showCatName val="1"/>
              <c:showSerName val="0"/>
              <c:showPercent val="0"/>
            </c:dLbl>
            <c:dLbl>
              <c:idx val="88"/>
              <c:tx>
                <c:rich>
                  <a:bodyPr vert="horz" rot="0" anchor="ctr"/>
                  <a:lstStyle/>
                  <a:p>
                    <a:pPr algn="ctr">
                      <a:defRPr/>
                    </a:pPr>
                    <a:r>
                      <a:rPr lang="en-US" cap="none" sz="700" b="0" i="0" u="none" baseline="0">
                        <a:solidFill>
                          <a:srgbClr val="000000"/>
                        </a:solidFill>
                        <a:latin typeface="Arial"/>
                        <a:ea typeface="Arial"/>
                        <a:cs typeface="Arial"/>
                      </a:rPr>
                      <a:t>EAntenna 50LFA6M</a:t>
                    </a:r>
                  </a:p>
                </c:rich>
              </c:tx>
              <c:numFmt formatCode="General" sourceLinked="1"/>
              <c:dLblPos val="r"/>
              <c:showLegendKey val="0"/>
              <c:showVal val="0"/>
              <c:showBubbleSize val="0"/>
              <c:showCatName val="1"/>
              <c:showSerName val="0"/>
              <c:showPercent val="0"/>
            </c:dLbl>
            <c:dLbl>
              <c:idx val="89"/>
              <c:tx>
                <c:rich>
                  <a:bodyPr vert="horz" rot="0" anchor="ctr"/>
                  <a:lstStyle/>
                  <a:p>
                    <a:pPr algn="ctr">
                      <a:defRPr/>
                    </a:pPr>
                    <a:r>
                      <a:rPr lang="en-US" cap="none" sz="700" b="0" i="0" u="none" baseline="0">
                        <a:solidFill>
                          <a:srgbClr val="000000"/>
                        </a:solidFill>
                        <a:latin typeface="Arial"/>
                        <a:ea typeface="Arial"/>
                        <a:cs typeface="Arial"/>
                      </a:rPr>
                      <a:t>Cushcraft LFA-6M5EL</a:t>
                    </a:r>
                  </a:p>
                </c:rich>
              </c:tx>
              <c:numFmt formatCode="General" sourceLinked="1"/>
              <c:dLblPos val="l"/>
              <c:showLegendKey val="0"/>
              <c:showVal val="0"/>
              <c:showBubbleSize val="0"/>
              <c:showCatName val="1"/>
              <c:showSerName val="0"/>
              <c:showPercent val="0"/>
            </c:dLbl>
            <c:dLbl>
              <c:idx val="90"/>
              <c:tx>
                <c:rich>
                  <a:bodyPr vert="horz" rot="0" anchor="ctr"/>
                  <a:lstStyle/>
                  <a:p>
                    <a:pPr algn="ctr">
                      <a:defRPr/>
                    </a:pPr>
                    <a:r>
                      <a:rPr lang="en-US" cap="none" sz="700" b="0" i="0" u="none" baseline="0">
                        <a:solidFill>
                          <a:srgbClr val="000000"/>
                        </a:solidFill>
                        <a:latin typeface="Arial"/>
                        <a:ea typeface="Arial"/>
                        <a:cs typeface="Arial"/>
                      </a:rPr>
                      <a:t>InnoV 6 LFA 6.4m</a:t>
                    </a:r>
                  </a:p>
                </c:rich>
              </c:tx>
              <c:numFmt formatCode="General" sourceLinked="1"/>
              <c:dLblPos val="r"/>
              <c:showLegendKey val="0"/>
              <c:showVal val="0"/>
              <c:showBubbleSize val="0"/>
              <c:showCatName val="1"/>
              <c:showSerName val="0"/>
              <c:showPercent val="0"/>
            </c:dLbl>
            <c:dLbl>
              <c:idx val="91"/>
              <c:tx>
                <c:rich>
                  <a:bodyPr vert="horz" rot="0" anchor="ctr"/>
                  <a:lstStyle/>
                  <a:p>
                    <a:pPr algn="ctr">
                      <a:defRPr/>
                    </a:pPr>
                    <a:r>
                      <a:rPr lang="en-US" cap="none" sz="700" b="0" i="0" u="none" baseline="0">
                        <a:solidFill>
                          <a:srgbClr val="000000"/>
                        </a:solidFill>
                        <a:latin typeface="Arial"/>
                        <a:ea typeface="Arial"/>
                        <a:cs typeface="Arial"/>
                      </a:rPr>
                      <a:t>IZ1MYT 6</a:t>
                    </a:r>
                  </a:p>
                </c:rich>
              </c:tx>
              <c:numFmt formatCode="General" sourceLinked="1"/>
              <c:dLblPos val="l"/>
              <c:showLegendKey val="0"/>
              <c:showVal val="0"/>
              <c:showBubbleSize val="0"/>
              <c:showCatName val="1"/>
              <c:showSerName val="0"/>
              <c:showPercent val="0"/>
            </c:dLbl>
            <c:dLbl>
              <c:idx val="92"/>
              <c:tx>
                <c:rich>
                  <a:bodyPr vert="horz" rot="0" anchor="ctr"/>
                  <a:lstStyle/>
                  <a:p>
                    <a:pPr algn="ctr">
                      <a:defRPr/>
                    </a:pPr>
                    <a:r>
                      <a:rPr lang="en-US" cap="none" sz="700" b="0" i="0" u="none" baseline="0">
                        <a:solidFill>
                          <a:srgbClr val="000000"/>
                        </a:solidFill>
                        <a:latin typeface="Arial"/>
                        <a:ea typeface="Arial"/>
                        <a:cs typeface="Arial"/>
                      </a:rPr>
                      <a:t>G0KSC 6el-Q</a:t>
                    </a:r>
                  </a:p>
                </c:rich>
              </c:tx>
              <c:numFmt formatCode="General" sourceLinked="1"/>
              <c:dLblPos val="r"/>
              <c:showLegendKey val="0"/>
              <c:showVal val="0"/>
              <c:showBubbleSize val="0"/>
              <c:showCatName val="1"/>
              <c:showSerName val="0"/>
              <c:showPercent val="0"/>
            </c:dLbl>
            <c:dLbl>
              <c:idx val="93"/>
              <c:tx>
                <c:rich>
                  <a:bodyPr vert="horz" rot="0" anchor="ctr"/>
                  <a:lstStyle/>
                  <a:p>
                    <a:pPr algn="ctr">
                      <a:defRPr/>
                    </a:pPr>
                    <a:r>
                      <a:rPr lang="en-US" cap="none" sz="700" b="0" i="0" u="none" baseline="0">
                        <a:solidFill>
                          <a:srgbClr val="000000"/>
                        </a:solidFill>
                        <a:latin typeface="Arial"/>
                        <a:ea typeface="Arial"/>
                        <a:cs typeface="Arial"/>
                      </a:rPr>
                      <a:t>InnoV 6 LFA 6.83m</a:t>
                    </a:r>
                  </a:p>
                </c:rich>
              </c:tx>
              <c:numFmt formatCode="General" sourceLinked="1"/>
              <c:dLblPos val="l"/>
              <c:showLegendKey val="0"/>
              <c:showVal val="0"/>
              <c:showBubbleSize val="0"/>
              <c:showCatName val="1"/>
              <c:showSerName val="0"/>
              <c:showPercent val="0"/>
            </c:dLbl>
            <c:dLbl>
              <c:idx val="94"/>
              <c:tx>
                <c:rich>
                  <a:bodyPr vert="horz" rot="0" anchor="ctr"/>
                  <a:lstStyle/>
                  <a:p>
                    <a:pPr algn="ctr">
                      <a:defRPr/>
                    </a:pPr>
                    <a:r>
                      <a:rPr lang="en-US" cap="none" sz="700" b="0" i="0" u="none" baseline="0">
                        <a:solidFill>
                          <a:srgbClr val="000000"/>
                        </a:solidFill>
                        <a:latin typeface="Arial"/>
                        <a:ea typeface="Arial"/>
                        <a:cs typeface="Arial"/>
                      </a:rPr>
                      <a:t>YU7EF 606W1 6.85m</a:t>
                    </a:r>
                  </a:p>
                </c:rich>
              </c:tx>
              <c:numFmt formatCode="General" sourceLinked="1"/>
              <c:dLblPos val="r"/>
              <c:showLegendKey val="0"/>
              <c:showVal val="0"/>
              <c:showBubbleSize val="0"/>
              <c:showCatName val="1"/>
              <c:showSerName val="0"/>
              <c:showPercent val="0"/>
            </c:dLbl>
            <c:dLbl>
              <c:idx val="95"/>
              <c:tx>
                <c:rich>
                  <a:bodyPr vert="horz" rot="0" anchor="ctr"/>
                  <a:lstStyle/>
                  <a:p>
                    <a:pPr algn="ctr">
                      <a:defRPr/>
                    </a:pPr>
                    <a:r>
                      <a:rPr lang="en-US" cap="none" sz="700" b="0" i="0" u="none" baseline="0">
                        <a:solidFill>
                          <a:srgbClr val="000000"/>
                        </a:solidFill>
                        <a:latin typeface="Arial"/>
                        <a:ea typeface="Arial"/>
                        <a:cs typeface="Arial"/>
                      </a:rPr>
                      <a:t>G4CQM 6CQM7UX</a:t>
                    </a:r>
                  </a:p>
                </c:rich>
              </c:tx>
              <c:numFmt formatCode="General" sourceLinked="1"/>
              <c:dLblPos val="l"/>
              <c:showLegendKey val="0"/>
              <c:showVal val="0"/>
              <c:showBubbleSize val="0"/>
              <c:showCatName val="1"/>
              <c:showSerName val="0"/>
              <c:showPercent val="0"/>
            </c:dLbl>
            <c:dLbl>
              <c:idx val="96"/>
              <c:tx>
                <c:rich>
                  <a:bodyPr vert="horz" rot="0" anchor="ctr"/>
                  <a:lstStyle/>
                  <a:p>
                    <a:pPr algn="ctr">
                      <a:defRPr/>
                    </a:pPr>
                    <a:r>
                      <a:rPr lang="en-US" cap="none" sz="700" b="0" i="0" u="none" baseline="0">
                        <a:solidFill>
                          <a:srgbClr val="000000"/>
                        </a:solidFill>
                        <a:latin typeface="Arial"/>
                        <a:ea typeface="Arial"/>
                        <a:cs typeface="Arial"/>
                      </a:rPr>
                      <a:t>K6STI 5</a:t>
                    </a:r>
                  </a:p>
                </c:rich>
              </c:tx>
              <c:numFmt formatCode="General" sourceLinked="1"/>
              <c:dLblPos val="r"/>
              <c:showLegendKey val="0"/>
              <c:showVal val="0"/>
              <c:showBubbleSize val="0"/>
              <c:showCatName val="1"/>
              <c:showSerName val="0"/>
              <c:showPercent val="0"/>
            </c:dLbl>
            <c:dLbl>
              <c:idx val="97"/>
              <c:tx>
                <c:rich>
                  <a:bodyPr vert="horz" rot="0" anchor="ctr"/>
                  <a:lstStyle/>
                  <a:p>
                    <a:pPr algn="ctr">
                      <a:defRPr/>
                    </a:pPr>
                    <a:r>
                      <a:rPr lang="en-US" cap="none" sz="700" b="0" i="0" u="none" baseline="0">
                        <a:solidFill>
                          <a:srgbClr val="000000"/>
                        </a:solidFill>
                        <a:latin typeface="Arial"/>
                        <a:ea typeface="Arial"/>
                        <a:cs typeface="Arial"/>
                      </a:rPr>
                      <a:t>EAntenna 50LFA6</a:t>
                    </a:r>
                  </a:p>
                </c:rich>
              </c:tx>
              <c:numFmt formatCode="General" sourceLinked="1"/>
              <c:dLblPos val="l"/>
              <c:showLegendKey val="0"/>
              <c:showVal val="0"/>
              <c:showBubbleSize val="0"/>
              <c:showCatName val="1"/>
              <c:showSerName val="0"/>
              <c:showPercent val="0"/>
            </c:dLbl>
            <c:dLbl>
              <c:idx val="98"/>
              <c:tx>
                <c:rich>
                  <a:bodyPr vert="horz" rot="0" anchor="ctr"/>
                  <a:lstStyle/>
                  <a:p>
                    <a:pPr algn="ctr">
                      <a:defRPr/>
                    </a:pPr>
                    <a:r>
                      <a:rPr lang="en-US" cap="none" sz="700" b="0" i="0" u="none" baseline="0">
                        <a:solidFill>
                          <a:srgbClr val="000000"/>
                        </a:solidFill>
                        <a:latin typeface="Arial"/>
                        <a:ea typeface="Arial"/>
                        <a:cs typeface="Arial"/>
                      </a:rPr>
                      <a:t>YU7EF 606</a:t>
                    </a:r>
                  </a:p>
                </c:rich>
              </c:tx>
              <c:numFmt formatCode="General" sourceLinked="1"/>
              <c:dLblPos val="r"/>
              <c:showLegendKey val="0"/>
              <c:showVal val="0"/>
              <c:showBubbleSize val="0"/>
              <c:showCatName val="1"/>
              <c:showSerName val="0"/>
              <c:showPercent val="0"/>
            </c:dLbl>
            <c:dLbl>
              <c:idx val="99"/>
              <c:tx>
                <c:rich>
                  <a:bodyPr vert="horz" rot="0" anchor="ctr"/>
                  <a:lstStyle/>
                  <a:p>
                    <a:pPr algn="ctr">
                      <a:defRPr/>
                    </a:pPr>
                    <a:r>
                      <a:rPr lang="en-US" cap="none" sz="700" b="0" i="0" u="none" baseline="0">
                        <a:solidFill>
                          <a:srgbClr val="000000"/>
                        </a:solidFill>
                        <a:latin typeface="Arial"/>
                        <a:ea typeface="Arial"/>
                        <a:cs typeface="Arial"/>
                      </a:rPr>
                      <a:t>Create CL6DXX 7el</a:t>
                    </a:r>
                  </a:p>
                </c:rich>
              </c:tx>
              <c:numFmt formatCode="General" sourceLinked="1"/>
              <c:dLblPos val="l"/>
              <c:showLegendKey val="0"/>
              <c:showVal val="0"/>
              <c:showBubbleSize val="0"/>
              <c:showCatName val="1"/>
              <c:showSerName val="0"/>
              <c:showPercent val="0"/>
            </c:dLbl>
            <c:dLbl>
              <c:idx val="100"/>
              <c:tx>
                <c:rich>
                  <a:bodyPr vert="horz" rot="0" anchor="ctr"/>
                  <a:lstStyle/>
                  <a:p>
                    <a:pPr algn="ctr">
                      <a:defRPr/>
                    </a:pPr>
                    <a:r>
                      <a:rPr lang="en-US" cap="none" sz="700" b="0" i="0" u="none" baseline="0">
                        <a:solidFill>
                          <a:srgbClr val="000000"/>
                        </a:solidFill>
                        <a:latin typeface="Arial"/>
                        <a:ea typeface="Arial"/>
                        <a:cs typeface="Arial"/>
                      </a:rPr>
                      <a:t>DK7ZB 6 50 ohm</a:t>
                    </a:r>
                  </a:p>
                </c:rich>
              </c:tx>
              <c:numFmt formatCode="General" sourceLinked="1"/>
              <c:dLblPos val="r"/>
              <c:showLegendKey val="0"/>
              <c:showVal val="0"/>
              <c:showBubbleSize val="0"/>
              <c:showCatName val="1"/>
              <c:showSerName val="0"/>
              <c:showPercent val="0"/>
            </c:dLbl>
            <c:dLbl>
              <c:idx val="101"/>
              <c:tx>
                <c:rich>
                  <a:bodyPr vert="horz" rot="0" anchor="ctr"/>
                  <a:lstStyle/>
                  <a:p>
                    <a:pPr algn="ctr">
                      <a:defRPr/>
                    </a:pPr>
                    <a:r>
                      <a:rPr lang="en-US" cap="none" sz="700" b="0" i="0" u="none" baseline="0">
                        <a:solidFill>
                          <a:srgbClr val="000000"/>
                        </a:solidFill>
                        <a:latin typeface="Arial"/>
                        <a:ea typeface="Arial"/>
                        <a:cs typeface="Arial"/>
                      </a:rPr>
                      <a:t>DK7ZB 6 28 ohm</a:t>
                    </a:r>
                  </a:p>
                </c:rich>
              </c:tx>
              <c:numFmt formatCode="General" sourceLinked="1"/>
              <c:dLblPos val="l"/>
              <c:showLegendKey val="0"/>
              <c:showVal val="0"/>
              <c:showBubbleSize val="0"/>
              <c:showCatName val="1"/>
              <c:showSerName val="0"/>
              <c:showPercent val="0"/>
            </c:dLbl>
            <c:dLbl>
              <c:idx val="102"/>
              <c:tx>
                <c:rich>
                  <a:bodyPr vert="horz" rot="0" anchor="ctr"/>
                  <a:lstStyle/>
                  <a:p>
                    <a:pPr algn="ctr">
                      <a:defRPr/>
                    </a:pPr>
                    <a:r>
                      <a:rPr lang="en-US" cap="none" sz="700" b="0" i="0" u="none" baseline="0">
                        <a:solidFill>
                          <a:srgbClr val="000000"/>
                        </a:solidFill>
                        <a:latin typeface="Arial"/>
                        <a:ea typeface="Arial"/>
                        <a:cs typeface="Arial"/>
                      </a:rPr>
                      <a:t>W1JR 6</a:t>
                    </a:r>
                  </a:p>
                </c:rich>
              </c:tx>
              <c:numFmt formatCode="General" sourceLinked="1"/>
              <c:dLblPos val="r"/>
              <c:showLegendKey val="0"/>
              <c:showVal val="0"/>
              <c:showBubbleSize val="0"/>
              <c:showCatName val="1"/>
              <c:showSerName val="0"/>
              <c:showPercent val="0"/>
            </c:dLbl>
            <c:dLbl>
              <c:idx val="103"/>
              <c:tx>
                <c:rich>
                  <a:bodyPr vert="horz" rot="0" anchor="ctr"/>
                  <a:lstStyle/>
                  <a:p>
                    <a:pPr algn="ctr">
                      <a:defRPr/>
                    </a:pPr>
                    <a:r>
                      <a:rPr lang="en-US" cap="none" sz="700" b="0" i="0" u="none" baseline="0">
                        <a:solidFill>
                          <a:srgbClr val="000000"/>
                        </a:solidFill>
                        <a:latin typeface="Arial"/>
                        <a:ea typeface="Arial"/>
                        <a:cs typeface="Arial"/>
                      </a:rPr>
                      <a:t>Hygain VB-66DX</a:t>
                    </a:r>
                  </a:p>
                </c:rich>
              </c:tx>
              <c:numFmt formatCode="General" sourceLinked="1"/>
              <c:dLblPos val="l"/>
              <c:showLegendKey val="0"/>
              <c:showVal val="0"/>
              <c:showBubbleSize val="0"/>
              <c:showCatName val="1"/>
              <c:showSerName val="0"/>
              <c:showPercent val="0"/>
            </c:dLbl>
            <c:dLbl>
              <c:idx val="104"/>
              <c:tx>
                <c:rich>
                  <a:bodyPr vert="horz" rot="0" anchor="ctr"/>
                  <a:lstStyle/>
                  <a:p>
                    <a:pPr algn="ctr">
                      <a:defRPr/>
                    </a:pPr>
                    <a:r>
                      <a:rPr lang="en-US" cap="none" sz="700" b="0" i="0" u="none" baseline="0">
                        <a:solidFill>
                          <a:srgbClr val="000000"/>
                        </a:solidFill>
                        <a:latin typeface="Arial"/>
                        <a:ea typeface="Arial"/>
                        <a:cs typeface="Arial"/>
                      </a:rPr>
                      <a:t>Hygain VB-66B</a:t>
                    </a:r>
                  </a:p>
                </c:rich>
              </c:tx>
              <c:numFmt formatCode="General" sourceLinked="1"/>
              <c:dLblPos val="r"/>
              <c:showLegendKey val="0"/>
              <c:showVal val="0"/>
              <c:showBubbleSize val="0"/>
              <c:showCatName val="1"/>
              <c:showSerName val="0"/>
              <c:showPercent val="0"/>
            </c:dLbl>
            <c:dLbl>
              <c:idx val="105"/>
              <c:tx>
                <c:rich>
                  <a:bodyPr vert="horz" rot="0" anchor="ctr"/>
                  <a:lstStyle/>
                  <a:p>
                    <a:pPr algn="ctr">
                      <a:defRPr/>
                    </a:pPr>
                    <a:r>
                      <a:rPr lang="en-US" cap="none" sz="700" b="0" i="0" u="none" baseline="0">
                        <a:solidFill>
                          <a:srgbClr val="000000"/>
                        </a:solidFill>
                        <a:latin typeface="Arial"/>
                        <a:ea typeface="Arial"/>
                        <a:cs typeface="Arial"/>
                      </a:rPr>
                      <a:t>EAntenna 50LFA6XL</a:t>
                    </a:r>
                  </a:p>
                </c:rich>
              </c:tx>
              <c:numFmt formatCode="General" sourceLinked="1"/>
              <c:dLblPos val="l"/>
              <c:showLegendKey val="0"/>
              <c:showVal val="0"/>
              <c:showBubbleSize val="0"/>
              <c:showCatName val="1"/>
              <c:showSerName val="0"/>
              <c:showPercent val="0"/>
            </c:dLbl>
            <c:dLbl>
              <c:idx val="106"/>
              <c:tx>
                <c:rich>
                  <a:bodyPr vert="horz" rot="0" anchor="ctr"/>
                  <a:lstStyle/>
                  <a:p>
                    <a:pPr algn="ctr">
                      <a:defRPr/>
                    </a:pPr>
                    <a:r>
                      <a:rPr lang="en-US" cap="none" sz="700" b="0" i="0" u="none" baseline="0">
                        <a:solidFill>
                          <a:srgbClr val="000000"/>
                        </a:solidFill>
                        <a:latin typeface="Arial"/>
                        <a:ea typeface="Arial"/>
                        <a:cs typeface="Arial"/>
                      </a:rPr>
                      <a:t>Tilton 7</a:t>
                    </a:r>
                  </a:p>
                </c:rich>
              </c:tx>
              <c:numFmt formatCode="General" sourceLinked="1"/>
              <c:dLblPos val="r"/>
              <c:showLegendKey val="0"/>
              <c:showVal val="0"/>
              <c:showBubbleSize val="0"/>
              <c:showCatName val="1"/>
              <c:showSerName val="0"/>
              <c:showPercent val="0"/>
            </c:dLbl>
            <c:dLbl>
              <c:idx val="107"/>
              <c:tx>
                <c:rich>
                  <a:bodyPr vert="horz" rot="0" anchor="ctr"/>
                  <a:lstStyle/>
                  <a:p>
                    <a:pPr algn="ctr">
                      <a:defRPr/>
                    </a:pPr>
                    <a:r>
                      <a:rPr lang="en-US" cap="none" sz="700" b="0" i="0" u="none" baseline="0">
                        <a:solidFill>
                          <a:srgbClr val="000000"/>
                        </a:solidFill>
                        <a:latin typeface="Arial"/>
                        <a:ea typeface="Arial"/>
                        <a:cs typeface="Arial"/>
                      </a:rPr>
                      <a:t>N6CA 6</a:t>
                    </a:r>
                  </a:p>
                </c:rich>
              </c:tx>
              <c:numFmt formatCode="General" sourceLinked="1"/>
              <c:dLblPos val="l"/>
              <c:showLegendKey val="0"/>
              <c:showVal val="0"/>
              <c:showBubbleSize val="0"/>
              <c:showCatName val="1"/>
              <c:showSerName val="0"/>
              <c:showPercent val="0"/>
            </c:dLbl>
            <c:dLbl>
              <c:idx val="108"/>
              <c:tx>
                <c:rich>
                  <a:bodyPr vert="horz" rot="0" anchor="ctr"/>
                  <a:lstStyle/>
                  <a:p>
                    <a:pPr algn="ctr">
                      <a:defRPr/>
                    </a:pPr>
                    <a:r>
                      <a:rPr lang="en-US" cap="none" sz="700" b="0" i="0" u="none" baseline="0">
                        <a:solidFill>
                          <a:srgbClr val="000000"/>
                        </a:solidFill>
                        <a:latin typeface="Arial"/>
                        <a:ea typeface="Arial"/>
                        <a:cs typeface="Arial"/>
                      </a:rPr>
                      <a:t>G0KSC 6 7.3m LFA</a:t>
                    </a:r>
                  </a:p>
                </c:rich>
              </c:tx>
              <c:numFmt formatCode="General" sourceLinked="1"/>
              <c:dLblPos val="r"/>
              <c:showLegendKey val="0"/>
              <c:showVal val="0"/>
              <c:showBubbleSize val="0"/>
              <c:showCatName val="1"/>
              <c:showSerName val="0"/>
              <c:showPercent val="0"/>
            </c:dLbl>
            <c:dLbl>
              <c:idx val="109"/>
              <c:tx>
                <c:rich>
                  <a:bodyPr vert="horz" rot="0" anchor="ctr"/>
                  <a:lstStyle/>
                  <a:p>
                    <a:pPr algn="ctr">
                      <a:defRPr/>
                    </a:pPr>
                    <a:r>
                      <a:rPr lang="en-US" cap="none" sz="700" b="0" i="0" u="none" baseline="0">
                        <a:solidFill>
                          <a:srgbClr val="000000"/>
                        </a:solidFill>
                        <a:latin typeface="Arial"/>
                        <a:ea typeface="Arial"/>
                        <a:cs typeface="Arial"/>
                      </a:rPr>
                      <a:t>M² 6M6LN</a:t>
                    </a:r>
                  </a:p>
                </c:rich>
              </c:tx>
              <c:numFmt formatCode="General" sourceLinked="1"/>
              <c:dLblPos val="l"/>
              <c:showLegendKey val="0"/>
              <c:showVal val="0"/>
              <c:showBubbleSize val="0"/>
              <c:showCatName val="1"/>
              <c:showSerName val="0"/>
              <c:showPercent val="0"/>
            </c:dLbl>
            <c:dLbl>
              <c:idx val="110"/>
              <c:tx>
                <c:rich>
                  <a:bodyPr vert="horz" rot="0" anchor="ctr"/>
                  <a:lstStyle/>
                  <a:p>
                    <a:pPr algn="ctr">
                      <a:defRPr/>
                    </a:pPr>
                    <a:r>
                      <a:rPr lang="en-US" cap="none" sz="700" b="0" i="0" u="none" baseline="0">
                        <a:solidFill>
                          <a:srgbClr val="000000"/>
                        </a:solidFill>
                        <a:latin typeface="Arial"/>
                        <a:ea typeface="Arial"/>
                        <a:cs typeface="Arial"/>
                      </a:rPr>
                      <a:t>I0JXX 6JXX6</a:t>
                    </a:r>
                  </a:p>
                </c:rich>
              </c:tx>
              <c:numFmt formatCode="General" sourceLinked="1"/>
              <c:dLblPos val="r"/>
              <c:showLegendKey val="0"/>
              <c:showVal val="0"/>
              <c:showBubbleSize val="0"/>
              <c:showCatName val="1"/>
              <c:showSerName val="0"/>
              <c:showPercent val="0"/>
            </c:dLbl>
            <c:dLbl>
              <c:idx val="111"/>
              <c:tx>
                <c:rich>
                  <a:bodyPr vert="horz" rot="0" anchor="ctr"/>
                  <a:lstStyle/>
                  <a:p>
                    <a:pPr algn="ctr">
                      <a:defRPr/>
                    </a:pPr>
                    <a:r>
                      <a:rPr lang="en-US" cap="none" sz="700" b="0" i="0" u="none" baseline="0">
                        <a:solidFill>
                          <a:srgbClr val="000000"/>
                        </a:solidFill>
                        <a:latin typeface="Arial"/>
                        <a:ea typeface="Arial"/>
                        <a:cs typeface="Arial"/>
                      </a:rPr>
                      <a:t>InnoV 7 OP-DES</a:t>
                    </a:r>
                  </a:p>
                </c:rich>
              </c:tx>
              <c:numFmt formatCode="General" sourceLinked="1"/>
              <c:dLblPos val="l"/>
              <c:showLegendKey val="0"/>
              <c:showVal val="0"/>
              <c:showBubbleSize val="0"/>
              <c:showCatName val="1"/>
              <c:showSerName val="0"/>
              <c:showPercent val="0"/>
            </c:dLbl>
            <c:dLbl>
              <c:idx val="112"/>
              <c:tx>
                <c:rich>
                  <a:bodyPr vert="horz" rot="0" anchor="ctr"/>
                  <a:lstStyle/>
                  <a:p>
                    <a:pPr algn="ctr">
                      <a:defRPr/>
                    </a:pPr>
                    <a:r>
                      <a:rPr lang="en-US" cap="none" sz="700" b="0" i="0" u="none" baseline="0">
                        <a:solidFill>
                          <a:srgbClr val="000000"/>
                        </a:solidFill>
                        <a:latin typeface="Arial"/>
                        <a:ea typeface="Arial"/>
                        <a:cs typeface="Arial"/>
                      </a:rPr>
                      <a:t>N1DPM 5 HyGain mod</a:t>
                    </a:r>
                  </a:p>
                </c:rich>
              </c:tx>
              <c:numFmt formatCode="General" sourceLinked="1"/>
              <c:dLblPos val="r"/>
              <c:showLegendKey val="0"/>
              <c:showVal val="0"/>
              <c:showBubbleSize val="0"/>
              <c:showCatName val="1"/>
              <c:showSerName val="0"/>
              <c:showPercent val="0"/>
            </c:dLbl>
            <c:dLbl>
              <c:idx val="113"/>
              <c:tx>
                <c:rich>
                  <a:bodyPr vert="horz" rot="0" anchor="ctr"/>
                  <a:lstStyle/>
                  <a:p>
                    <a:pPr algn="ctr">
                      <a:defRPr/>
                    </a:pPr>
                    <a:r>
                      <a:rPr lang="en-US" cap="none" sz="700" b="0" i="0" u="none" baseline="0">
                        <a:solidFill>
                          <a:srgbClr val="000000"/>
                        </a:solidFill>
                        <a:latin typeface="Arial"/>
                        <a:ea typeface="Arial"/>
                        <a:cs typeface="Arial"/>
                      </a:rPr>
                      <a:t>DK7ZB 7 50 ohm</a:t>
                    </a:r>
                  </a:p>
                </c:rich>
              </c:tx>
              <c:numFmt formatCode="General" sourceLinked="1"/>
              <c:dLblPos val="l"/>
              <c:showLegendKey val="0"/>
              <c:showVal val="0"/>
              <c:showBubbleSize val="0"/>
              <c:showCatName val="1"/>
              <c:showSerName val="0"/>
              <c:showPercent val="0"/>
            </c:dLbl>
            <c:dLbl>
              <c:idx val="114"/>
              <c:tx>
                <c:rich>
                  <a:bodyPr vert="horz" rot="0" anchor="ctr"/>
                  <a:lstStyle/>
                  <a:p>
                    <a:pPr algn="ctr">
                      <a:defRPr/>
                    </a:pPr>
                    <a:r>
                      <a:rPr lang="en-US" cap="none" sz="700" b="0" i="0" u="none" baseline="0">
                        <a:solidFill>
                          <a:srgbClr val="000000"/>
                        </a:solidFill>
                        <a:latin typeface="Arial"/>
                        <a:ea typeface="Arial"/>
                        <a:cs typeface="Arial"/>
                      </a:rPr>
                      <a:t>UA9TC 7RV el</a:t>
                    </a:r>
                  </a:p>
                </c:rich>
              </c:tx>
              <c:numFmt formatCode="General" sourceLinked="1"/>
              <c:dLblPos val="r"/>
              <c:showLegendKey val="0"/>
              <c:showVal val="0"/>
              <c:showBubbleSize val="0"/>
              <c:showCatName val="1"/>
              <c:showSerName val="0"/>
              <c:showPercent val="0"/>
            </c:dLbl>
            <c:dLbl>
              <c:idx val="115"/>
              <c:tx>
                <c:rich>
                  <a:bodyPr vert="horz" rot="0" anchor="ctr"/>
                  <a:lstStyle/>
                  <a:p>
                    <a:pPr algn="ctr">
                      <a:defRPr/>
                    </a:pPr>
                    <a:r>
                      <a:rPr lang="en-US" cap="none" sz="700" b="0" i="0" u="none" baseline="0">
                        <a:solidFill>
                          <a:srgbClr val="000000"/>
                        </a:solidFill>
                        <a:latin typeface="Arial"/>
                        <a:ea typeface="Arial"/>
                        <a:cs typeface="Arial"/>
                      </a:rPr>
                      <a:t>N1DPM 7 KLM mod</a:t>
                    </a:r>
                  </a:p>
                </c:rich>
              </c:tx>
              <c:numFmt formatCode="General" sourceLinked="1"/>
              <c:dLblPos val="l"/>
              <c:showLegendKey val="0"/>
              <c:showVal val="0"/>
              <c:showBubbleSize val="0"/>
              <c:showCatName val="1"/>
              <c:showSerName val="0"/>
              <c:showPercent val="0"/>
            </c:dLbl>
            <c:dLbl>
              <c:idx val="116"/>
              <c:tx>
                <c:rich>
                  <a:bodyPr vert="horz" rot="0" anchor="ctr"/>
                  <a:lstStyle/>
                  <a:p>
                    <a:pPr algn="ctr">
                      <a:defRPr/>
                    </a:pPr>
                    <a:r>
                      <a:rPr lang="en-US" cap="none" sz="700" b="0" i="0" u="none" baseline="0">
                        <a:solidFill>
                          <a:srgbClr val="000000"/>
                        </a:solidFill>
                        <a:latin typeface="Arial"/>
                        <a:ea typeface="Arial"/>
                        <a:cs typeface="Arial"/>
                      </a:rPr>
                      <a:t>YU7EF 7 10-14 el dia</a:t>
                    </a:r>
                  </a:p>
                </c:rich>
              </c:tx>
              <c:numFmt formatCode="General" sourceLinked="1"/>
              <c:dLblPos val="r"/>
              <c:showLegendKey val="0"/>
              <c:showVal val="0"/>
              <c:showBubbleSize val="0"/>
              <c:showCatName val="1"/>
              <c:showSerName val="0"/>
              <c:showPercent val="0"/>
            </c:dLbl>
            <c:dLbl>
              <c:idx val="117"/>
              <c:tx>
                <c:rich>
                  <a:bodyPr vert="horz" rot="0" anchor="ctr"/>
                  <a:lstStyle/>
                  <a:p>
                    <a:pPr algn="ctr">
                      <a:defRPr/>
                    </a:pPr>
                    <a:r>
                      <a:rPr lang="en-US" cap="none" sz="700" b="0" i="0" u="none" baseline="0">
                        <a:solidFill>
                          <a:srgbClr val="000000"/>
                        </a:solidFill>
                        <a:latin typeface="Arial"/>
                        <a:ea typeface="Arial"/>
                        <a:cs typeface="Arial"/>
                      </a:rPr>
                      <a:t>M² 6M7</a:t>
                    </a:r>
                  </a:p>
                </c:rich>
              </c:tx>
              <c:numFmt formatCode="General" sourceLinked="1"/>
              <c:dLblPos val="l"/>
              <c:showLegendKey val="0"/>
              <c:showVal val="0"/>
              <c:showBubbleSize val="0"/>
              <c:showCatName val="1"/>
              <c:showSerName val="0"/>
              <c:showPercent val="0"/>
            </c:dLbl>
            <c:dLbl>
              <c:idx val="118"/>
              <c:tx>
                <c:rich>
                  <a:bodyPr vert="horz" rot="0" anchor="ctr"/>
                  <a:lstStyle/>
                  <a:p>
                    <a:pPr algn="ctr">
                      <a:defRPr/>
                    </a:pPr>
                    <a:r>
                      <a:rPr lang="en-US" cap="none" sz="700" b="0" i="0" u="none" baseline="0">
                        <a:solidFill>
                          <a:srgbClr val="000000"/>
                        </a:solidFill>
                        <a:latin typeface="Arial"/>
                        <a:ea typeface="Arial"/>
                        <a:cs typeface="Arial"/>
                      </a:rPr>
                      <a:t>IZ1MYT 7</a:t>
                    </a:r>
                  </a:p>
                </c:rich>
              </c:tx>
              <c:numFmt formatCode="General" sourceLinked="1"/>
              <c:dLblPos val="r"/>
              <c:showLegendKey val="0"/>
              <c:showVal val="0"/>
              <c:showBubbleSize val="0"/>
              <c:showCatName val="1"/>
              <c:showSerName val="0"/>
              <c:showPercent val="0"/>
            </c:dLbl>
            <c:dLbl>
              <c:idx val="119"/>
              <c:tx>
                <c:rich>
                  <a:bodyPr vert="horz" rot="0" anchor="ctr"/>
                  <a:lstStyle/>
                  <a:p>
                    <a:pPr algn="ctr">
                      <a:defRPr/>
                    </a:pPr>
                    <a:r>
                      <a:rPr lang="en-US" cap="none" sz="700" b="0" i="0" u="none" baseline="0">
                        <a:solidFill>
                          <a:srgbClr val="000000"/>
                        </a:solidFill>
                        <a:latin typeface="Arial"/>
                        <a:ea typeface="Arial"/>
                        <a:cs typeface="Arial"/>
                      </a:rPr>
                      <a:t>InnoV 6 LFA 8.2m Ver 3</a:t>
                    </a:r>
                  </a:p>
                </c:rich>
              </c:tx>
              <c:numFmt formatCode="General" sourceLinked="1"/>
              <c:dLblPos val="l"/>
              <c:showLegendKey val="0"/>
              <c:showVal val="0"/>
              <c:showBubbleSize val="0"/>
              <c:showCatName val="1"/>
              <c:showSerName val="0"/>
              <c:showPercent val="0"/>
            </c:dLbl>
            <c:dLbl>
              <c:idx val="120"/>
              <c:tx>
                <c:rich>
                  <a:bodyPr vert="horz" rot="0" anchor="ctr"/>
                  <a:lstStyle/>
                  <a:p>
                    <a:pPr algn="ctr">
                      <a:defRPr/>
                    </a:pPr>
                    <a:r>
                      <a:rPr lang="en-US" cap="none" sz="700" b="0" i="0" u="none" baseline="0">
                        <a:solidFill>
                          <a:srgbClr val="000000"/>
                        </a:solidFill>
                        <a:latin typeface="Arial"/>
                        <a:ea typeface="Arial"/>
                        <a:cs typeface="Arial"/>
                      </a:rPr>
                      <a:t>Mosley A507LS</a:t>
                    </a:r>
                  </a:p>
                </c:rich>
              </c:tx>
              <c:numFmt formatCode="General" sourceLinked="1"/>
              <c:dLblPos val="r"/>
              <c:showLegendKey val="0"/>
              <c:showVal val="0"/>
              <c:showBubbleSize val="0"/>
              <c:showCatName val="1"/>
              <c:showSerName val="0"/>
              <c:showPercent val="0"/>
            </c:dLbl>
            <c:dLbl>
              <c:idx val="121"/>
              <c:tx>
                <c:rich>
                  <a:bodyPr vert="horz" rot="0" anchor="ctr"/>
                  <a:lstStyle/>
                  <a:p>
                    <a:pPr algn="ctr">
                      <a:defRPr/>
                    </a:pPr>
                    <a:r>
                      <a:rPr lang="en-US" cap="none" sz="700" b="0" i="0" u="none" baseline="0">
                        <a:solidFill>
                          <a:srgbClr val="000000"/>
                        </a:solidFill>
                        <a:latin typeface="Arial"/>
                        <a:ea typeface="Arial"/>
                        <a:cs typeface="Arial"/>
                      </a:rPr>
                      <a:t>Directive DSEJX7-50</a:t>
                    </a:r>
                  </a:p>
                </c:rich>
              </c:tx>
              <c:numFmt formatCode="General" sourceLinked="1"/>
              <c:dLblPos val="l"/>
              <c:showLegendKey val="0"/>
              <c:showVal val="0"/>
              <c:showBubbleSize val="0"/>
              <c:showCatName val="1"/>
              <c:showSerName val="0"/>
              <c:showPercent val="0"/>
            </c:dLbl>
            <c:dLbl>
              <c:idx val="122"/>
              <c:tx>
                <c:rich>
                  <a:bodyPr vert="horz" rot="0" anchor="ctr"/>
                  <a:lstStyle/>
                  <a:p>
                    <a:pPr algn="ctr">
                      <a:defRPr/>
                    </a:pPr>
                    <a:r>
                      <a:rPr lang="en-US" cap="none" sz="700" b="0" i="0" u="none" baseline="0">
                        <a:solidFill>
                          <a:srgbClr val="000000"/>
                        </a:solidFill>
                        <a:latin typeface="Arial"/>
                        <a:ea typeface="Arial"/>
                        <a:cs typeface="Arial"/>
                      </a:rPr>
                      <a:t>YU7EF 607</a:t>
                    </a:r>
                  </a:p>
                </c:rich>
              </c:tx>
              <c:numFmt formatCode="General" sourceLinked="1"/>
              <c:dLblPos val="r"/>
              <c:showLegendKey val="0"/>
              <c:showVal val="0"/>
              <c:showBubbleSize val="0"/>
              <c:showCatName val="1"/>
              <c:showSerName val="0"/>
              <c:showPercent val="0"/>
            </c:dLbl>
            <c:dLbl>
              <c:idx val="123"/>
              <c:tx>
                <c:rich>
                  <a:bodyPr vert="horz" rot="0" anchor="ctr"/>
                  <a:lstStyle/>
                  <a:p>
                    <a:pPr algn="ctr">
                      <a:defRPr/>
                    </a:pPr>
                    <a:r>
                      <a:rPr lang="en-US" cap="none" sz="700" b="0" i="0" u="none" baseline="0">
                        <a:solidFill>
                          <a:srgbClr val="000000"/>
                        </a:solidFill>
                        <a:latin typeface="Arial"/>
                        <a:ea typeface="Arial"/>
                        <a:cs typeface="Arial"/>
                      </a:rPr>
                      <a:t>G0KSC 7 8.9m LFA</a:t>
                    </a:r>
                  </a:p>
                </c:rich>
              </c:tx>
              <c:numFmt formatCode="General" sourceLinked="1"/>
              <c:dLblPos val="l"/>
              <c:showLegendKey val="0"/>
              <c:showVal val="0"/>
              <c:showBubbleSize val="0"/>
              <c:showCatName val="1"/>
              <c:showSerName val="0"/>
              <c:showPercent val="0"/>
            </c:dLbl>
            <c:dLbl>
              <c:idx val="124"/>
              <c:tx>
                <c:rich>
                  <a:bodyPr vert="horz" rot="0" anchor="ctr"/>
                  <a:lstStyle/>
                  <a:p>
                    <a:pPr algn="ctr">
                      <a:defRPr/>
                    </a:pPr>
                    <a:r>
                      <a:rPr lang="en-US" cap="none" sz="700" b="0" i="0" u="none" baseline="0">
                        <a:solidFill>
                          <a:srgbClr val="000000"/>
                        </a:solidFill>
                        <a:latin typeface="Arial"/>
                        <a:ea typeface="Arial"/>
                        <a:cs typeface="Arial"/>
                      </a:rPr>
                      <a:t>JK Antennas JK67 V2</a:t>
                    </a:r>
                  </a:p>
                </c:rich>
              </c:tx>
              <c:numFmt formatCode="General" sourceLinked="1"/>
              <c:dLblPos val="r"/>
              <c:showLegendKey val="0"/>
              <c:showVal val="0"/>
              <c:showBubbleSize val="0"/>
              <c:showCatName val="1"/>
              <c:showSerName val="0"/>
              <c:showPercent val="0"/>
            </c:dLbl>
            <c:dLbl>
              <c:idx val="125"/>
              <c:tx>
                <c:rich>
                  <a:bodyPr vert="horz" rot="0" anchor="ctr"/>
                  <a:lstStyle/>
                  <a:p>
                    <a:pPr algn="ctr">
                      <a:defRPr/>
                    </a:pPr>
                    <a:r>
                      <a:rPr lang="en-US" cap="none" sz="700" b="0" i="0" u="none" baseline="0">
                        <a:solidFill>
                          <a:srgbClr val="000000"/>
                        </a:solidFill>
                        <a:latin typeface="Arial"/>
                        <a:ea typeface="Arial"/>
                        <a:cs typeface="Arial"/>
                      </a:rPr>
                      <a:t>Create CL6DXZ 8el</a:t>
                    </a:r>
                  </a:p>
                </c:rich>
              </c:tx>
              <c:numFmt formatCode="General" sourceLinked="1"/>
              <c:dLblPos val="l"/>
              <c:showLegendKey val="0"/>
              <c:showVal val="0"/>
              <c:showBubbleSize val="0"/>
              <c:showCatName val="1"/>
              <c:showSerName val="0"/>
              <c:showPercent val="0"/>
            </c:dLbl>
            <c:dLbl>
              <c:idx val="126"/>
              <c:tx>
                <c:rich>
                  <a:bodyPr vert="horz" rot="0" anchor="ctr"/>
                  <a:lstStyle/>
                  <a:p>
                    <a:pPr algn="ctr">
                      <a:defRPr/>
                    </a:pPr>
                    <a:r>
                      <a:rPr lang="en-US" cap="none" sz="700" b="0" i="0" u="none" baseline="0">
                        <a:solidFill>
                          <a:srgbClr val="000000"/>
                        </a:solidFill>
                        <a:latin typeface="Arial"/>
                        <a:ea typeface="Arial"/>
                        <a:cs typeface="Arial"/>
                      </a:rPr>
                      <a:t>Directive DS50-7</a:t>
                    </a:r>
                  </a:p>
                </c:rich>
              </c:tx>
              <c:numFmt formatCode="General" sourceLinked="1"/>
              <c:dLblPos val="r"/>
              <c:showLegendKey val="0"/>
              <c:showVal val="0"/>
              <c:showBubbleSize val="0"/>
              <c:showCatName val="1"/>
              <c:showSerName val="0"/>
              <c:showPercent val="0"/>
            </c:dLbl>
            <c:dLbl>
              <c:idx val="127"/>
              <c:tx>
                <c:rich>
                  <a:bodyPr vert="horz" rot="0" anchor="ctr"/>
                  <a:lstStyle/>
                  <a:p>
                    <a:pPr algn="ctr">
                      <a:defRPr/>
                    </a:pPr>
                    <a:r>
                      <a:rPr lang="en-US" cap="none" sz="700" b="0" i="0" u="none" baseline="0">
                        <a:solidFill>
                          <a:srgbClr val="000000"/>
                        </a:solidFill>
                        <a:latin typeface="Arial"/>
                        <a:ea typeface="Arial"/>
                        <a:cs typeface="Arial"/>
                      </a:rPr>
                      <a:t>DK7ZB 7 28 ohm</a:t>
                    </a:r>
                  </a:p>
                </c:rich>
              </c:tx>
              <c:numFmt formatCode="General" sourceLinked="1"/>
              <c:dLblPos val="l"/>
              <c:showLegendKey val="0"/>
              <c:showVal val="0"/>
              <c:showBubbleSize val="0"/>
              <c:showCatName val="1"/>
              <c:showSerName val="0"/>
              <c:showPercent val="0"/>
            </c:dLbl>
            <c:dLbl>
              <c:idx val="128"/>
              <c:tx>
                <c:rich>
                  <a:bodyPr vert="horz" rot="0" anchor="ctr"/>
                  <a:lstStyle/>
                  <a:p>
                    <a:pPr algn="ctr">
                      <a:defRPr/>
                    </a:pPr>
                    <a:r>
                      <a:rPr lang="en-US" cap="none" sz="700" b="0" i="0" u="none" baseline="0">
                        <a:solidFill>
                          <a:srgbClr val="000000"/>
                        </a:solidFill>
                        <a:latin typeface="Arial"/>
                        <a:ea typeface="Arial"/>
                        <a:cs typeface="Arial"/>
                      </a:rPr>
                      <a:t>M² 6M7JHV</a:t>
                    </a:r>
                  </a:p>
                </c:rich>
              </c:tx>
              <c:numFmt formatCode="General" sourceLinked="1"/>
              <c:dLblPos val="r"/>
              <c:showLegendKey val="0"/>
              <c:showVal val="0"/>
              <c:showBubbleSize val="0"/>
              <c:showCatName val="1"/>
              <c:showSerName val="0"/>
              <c:showPercent val="0"/>
            </c:dLbl>
            <c:dLbl>
              <c:idx val="129"/>
              <c:tx>
                <c:rich>
                  <a:bodyPr vert="horz" rot="0" anchor="ctr"/>
                  <a:lstStyle/>
                  <a:p>
                    <a:pPr algn="ctr">
                      <a:defRPr/>
                    </a:pPr>
                    <a:r>
                      <a:rPr lang="en-US" cap="none" sz="700" b="0" i="0" u="none" baseline="0">
                        <a:solidFill>
                          <a:srgbClr val="000000"/>
                        </a:solidFill>
                        <a:latin typeface="Arial"/>
                        <a:ea typeface="Arial"/>
                        <a:cs typeface="Arial"/>
                      </a:rPr>
                      <a:t>EAntenna 50LFA7</a:t>
                    </a:r>
                  </a:p>
                </c:rich>
              </c:tx>
              <c:numFmt formatCode="General" sourceLinked="1"/>
              <c:dLblPos val="l"/>
              <c:showLegendKey val="0"/>
              <c:showVal val="0"/>
              <c:showBubbleSize val="0"/>
              <c:showCatName val="1"/>
              <c:showSerName val="0"/>
              <c:showPercent val="0"/>
            </c:dLbl>
            <c:dLbl>
              <c:idx val="130"/>
              <c:tx>
                <c:rich>
                  <a:bodyPr vert="horz" rot="0" anchor="ctr"/>
                  <a:lstStyle/>
                  <a:p>
                    <a:pPr algn="ctr">
                      <a:defRPr/>
                    </a:pPr>
                    <a:r>
                      <a:rPr lang="en-US" cap="none" sz="700" b="0" i="0" u="none" baseline="0">
                        <a:solidFill>
                          <a:srgbClr val="000000"/>
                        </a:solidFill>
                        <a:latin typeface="Arial"/>
                        <a:ea typeface="Arial"/>
                        <a:cs typeface="Arial"/>
                      </a:rPr>
                      <a:t>I0JXX 7JXX6</a:t>
                    </a:r>
                  </a:p>
                </c:rich>
              </c:tx>
              <c:numFmt formatCode="General" sourceLinked="1"/>
              <c:dLblPos val="r"/>
              <c:showLegendKey val="0"/>
              <c:showVal val="0"/>
              <c:showBubbleSize val="0"/>
              <c:showCatName val="1"/>
              <c:showSerName val="0"/>
              <c:showPercent val="0"/>
            </c:dLbl>
            <c:dLbl>
              <c:idx val="131"/>
              <c:tx>
                <c:rich>
                  <a:bodyPr vert="horz" rot="0" anchor="ctr"/>
                  <a:lstStyle/>
                  <a:p>
                    <a:pPr algn="ctr">
                      <a:defRPr/>
                    </a:pPr>
                    <a:r>
                      <a:rPr lang="en-US" cap="none" sz="700" b="0" i="0" u="none" baseline="0">
                        <a:solidFill>
                          <a:srgbClr val="000000"/>
                        </a:solidFill>
                        <a:latin typeface="Arial"/>
                        <a:ea typeface="Arial"/>
                        <a:cs typeface="Arial"/>
                      </a:rPr>
                      <a:t>InnoV 7el-Q</a:t>
                    </a:r>
                  </a:p>
                </c:rich>
              </c:tx>
              <c:numFmt formatCode="General" sourceLinked="1"/>
              <c:dLblPos val="l"/>
              <c:showLegendKey val="0"/>
              <c:showVal val="0"/>
              <c:showBubbleSize val="0"/>
              <c:showCatName val="1"/>
              <c:showSerName val="0"/>
              <c:showPercent val="0"/>
            </c:dLbl>
            <c:dLbl>
              <c:idx val="132"/>
              <c:tx>
                <c:rich>
                  <a:bodyPr vert="horz" rot="0" anchor="ctr"/>
                  <a:lstStyle/>
                  <a:p>
                    <a:pPr algn="ctr">
                      <a:defRPr/>
                    </a:pPr>
                    <a:r>
                      <a:rPr lang="en-US" cap="none" sz="700" b="0" i="0" u="none" baseline="0">
                        <a:solidFill>
                          <a:srgbClr val="000000"/>
                        </a:solidFill>
                        <a:latin typeface="Arial"/>
                        <a:ea typeface="Arial"/>
                        <a:cs typeface="Arial"/>
                      </a:rPr>
                      <a:t>G4CQM 6M7N50</a:t>
                    </a:r>
                  </a:p>
                </c:rich>
              </c:tx>
              <c:numFmt formatCode="General" sourceLinked="1"/>
              <c:dLblPos val="r"/>
              <c:showLegendKey val="0"/>
              <c:showVal val="0"/>
              <c:showBubbleSize val="0"/>
              <c:showCatName val="1"/>
              <c:showSerName val="0"/>
              <c:showPercent val="0"/>
            </c:dLbl>
            <c:dLbl>
              <c:idx val="133"/>
              <c:tx>
                <c:rich>
                  <a:bodyPr vert="horz" rot="0" anchor="ctr"/>
                  <a:lstStyle/>
                  <a:p>
                    <a:pPr algn="ctr">
                      <a:defRPr/>
                    </a:pPr>
                    <a:r>
                      <a:rPr lang="en-US" cap="none" sz="700" b="0" i="0" u="none" baseline="0">
                        <a:solidFill>
                          <a:srgbClr val="000000"/>
                        </a:solidFill>
                        <a:latin typeface="Arial"/>
                        <a:ea typeface="Arial"/>
                        <a:cs typeface="Arial"/>
                      </a:rPr>
                      <a:t>K6STI 6-6</a:t>
                    </a:r>
                  </a:p>
                </c:rich>
              </c:tx>
              <c:numFmt formatCode="General" sourceLinked="1"/>
              <c:dLblPos val="l"/>
              <c:showLegendKey val="0"/>
              <c:showVal val="0"/>
              <c:showBubbleSize val="0"/>
              <c:showCatName val="1"/>
              <c:showSerName val="0"/>
              <c:showPercent val="0"/>
            </c:dLbl>
            <c:dLbl>
              <c:idx val="134"/>
              <c:tx>
                <c:rich>
                  <a:bodyPr vert="horz" rot="0" anchor="ctr"/>
                  <a:lstStyle/>
                  <a:p>
                    <a:pPr algn="ctr">
                      <a:defRPr/>
                    </a:pPr>
                    <a:r>
                      <a:rPr lang="en-US" cap="none" sz="700" b="0" i="0" u="none" baseline="0">
                        <a:solidFill>
                          <a:srgbClr val="000000"/>
                        </a:solidFill>
                        <a:latin typeface="Arial"/>
                        <a:ea typeface="Arial"/>
                        <a:cs typeface="Arial"/>
                      </a:rPr>
                      <a:t>G0KSC 7 9.7m LFA</a:t>
                    </a:r>
                  </a:p>
                </c:rich>
              </c:tx>
              <c:numFmt formatCode="General" sourceLinked="1"/>
              <c:dLblPos val="r"/>
              <c:showLegendKey val="0"/>
              <c:showVal val="0"/>
              <c:showBubbleSize val="0"/>
              <c:showCatName val="1"/>
              <c:showSerName val="0"/>
              <c:showPercent val="0"/>
            </c:dLbl>
            <c:dLbl>
              <c:idx val="135"/>
              <c:tx>
                <c:rich>
                  <a:bodyPr vert="horz" rot="0" anchor="ctr"/>
                  <a:lstStyle/>
                  <a:p>
                    <a:pPr algn="ctr">
                      <a:defRPr/>
                    </a:pPr>
                    <a:r>
                      <a:rPr lang="en-US" cap="none" sz="700" b="0" i="0" u="none" baseline="0">
                        <a:solidFill>
                          <a:srgbClr val="000000"/>
                        </a:solidFill>
                        <a:latin typeface="Arial"/>
                        <a:ea typeface="Arial"/>
                        <a:cs typeface="Arial"/>
                      </a:rPr>
                      <a:t>G0KSC 8 OWL</a:t>
                    </a:r>
                  </a:p>
                </c:rich>
              </c:tx>
              <c:numFmt formatCode="General" sourceLinked="1"/>
              <c:dLblPos val="l"/>
              <c:showLegendKey val="0"/>
              <c:showVal val="0"/>
              <c:showBubbleSize val="0"/>
              <c:showCatName val="1"/>
              <c:showSerName val="0"/>
              <c:showPercent val="0"/>
            </c:dLbl>
            <c:dLbl>
              <c:idx val="136"/>
              <c:tx>
                <c:rich>
                  <a:bodyPr vert="horz" rot="0" anchor="ctr"/>
                  <a:lstStyle/>
                  <a:p>
                    <a:pPr algn="ctr">
                      <a:defRPr/>
                    </a:pPr>
                    <a:r>
                      <a:rPr lang="en-US" cap="none" sz="700" b="0" i="0" u="none" baseline="0">
                        <a:solidFill>
                          <a:srgbClr val="000000"/>
                        </a:solidFill>
                        <a:latin typeface="Arial"/>
                        <a:ea typeface="Arial"/>
                        <a:cs typeface="Arial"/>
                      </a:rPr>
                      <a:t>InnoV 8 OP-DES</a:t>
                    </a:r>
                  </a:p>
                </c:rich>
              </c:tx>
              <c:numFmt formatCode="General" sourceLinked="1"/>
              <c:dLblPos val="r"/>
              <c:showLegendKey val="0"/>
              <c:showVal val="0"/>
              <c:showBubbleSize val="0"/>
              <c:showCatName val="1"/>
              <c:showSerName val="0"/>
              <c:showPercent val="0"/>
            </c:dLbl>
            <c:dLbl>
              <c:idx val="137"/>
              <c:tx>
                <c:rich>
                  <a:bodyPr vert="horz" rot="0" anchor="ctr"/>
                  <a:lstStyle/>
                  <a:p>
                    <a:pPr algn="ctr">
                      <a:defRPr/>
                    </a:pPr>
                    <a:r>
                      <a:rPr lang="en-US" cap="none" sz="700" b="0" i="0" u="none" baseline="0">
                        <a:solidFill>
                          <a:srgbClr val="000000"/>
                        </a:solidFill>
                        <a:latin typeface="Arial"/>
                        <a:ea typeface="Arial"/>
                        <a:cs typeface="Arial"/>
                      </a:rPr>
                      <a:t>YU7EF 608</a:t>
                    </a:r>
                  </a:p>
                </c:rich>
              </c:tx>
              <c:numFmt formatCode="General" sourceLinked="1"/>
              <c:dLblPos val="l"/>
              <c:showLegendKey val="0"/>
              <c:showVal val="0"/>
              <c:showBubbleSize val="0"/>
              <c:showCatName val="1"/>
              <c:showSerName val="0"/>
              <c:showPercent val="0"/>
            </c:dLbl>
            <c:dLbl>
              <c:idx val="138"/>
              <c:tx>
                <c:rich>
                  <a:bodyPr vert="horz" rot="0" anchor="ctr"/>
                  <a:lstStyle/>
                  <a:p>
                    <a:pPr algn="ctr">
                      <a:defRPr/>
                    </a:pPr>
                    <a:r>
                      <a:rPr lang="en-US" cap="none" sz="700" b="0" i="0" u="none" baseline="0">
                        <a:solidFill>
                          <a:srgbClr val="000000"/>
                        </a:solidFill>
                        <a:latin typeface="Arial"/>
                        <a:ea typeface="Arial"/>
                        <a:cs typeface="Arial"/>
                      </a:rPr>
                      <a:t>G4CQM 6M7N50LY</a:t>
                    </a:r>
                  </a:p>
                </c:rich>
              </c:tx>
              <c:numFmt formatCode="General" sourceLinked="1"/>
              <c:dLblPos val="r"/>
              <c:showLegendKey val="0"/>
              <c:showVal val="0"/>
              <c:showBubbleSize val="0"/>
              <c:showCatName val="1"/>
              <c:showSerName val="0"/>
              <c:showPercent val="0"/>
            </c:dLbl>
            <c:dLbl>
              <c:idx val="139"/>
              <c:tx>
                <c:rich>
                  <a:bodyPr vert="horz" rot="0" anchor="ctr"/>
                  <a:lstStyle/>
                  <a:p>
                    <a:pPr algn="ctr">
                      <a:defRPr/>
                    </a:pPr>
                    <a:r>
                      <a:rPr lang="en-US" cap="none" sz="700" b="0" i="0" u="none" baseline="0">
                        <a:solidFill>
                          <a:srgbClr val="000000"/>
                        </a:solidFill>
                        <a:latin typeface="Arial"/>
                        <a:ea typeface="Arial"/>
                        <a:cs typeface="Arial"/>
                      </a:rPr>
                      <a:t>CC 617-6B mod G4CQM 7</a:t>
                    </a:r>
                  </a:p>
                </c:rich>
              </c:tx>
              <c:numFmt formatCode="General" sourceLinked="1"/>
              <c:dLblPos val="l"/>
              <c:showLegendKey val="0"/>
              <c:showVal val="0"/>
              <c:showBubbleSize val="0"/>
              <c:showCatName val="1"/>
              <c:showSerName val="0"/>
              <c:showPercent val="0"/>
            </c:dLbl>
            <c:dLbl>
              <c:idx val="140"/>
              <c:tx>
                <c:rich>
                  <a:bodyPr vert="horz" rot="0" anchor="ctr"/>
                  <a:lstStyle/>
                  <a:p>
                    <a:pPr algn="ctr">
                      <a:defRPr/>
                    </a:pPr>
                    <a:r>
                      <a:rPr lang="en-US" cap="none" sz="700" b="0" i="0" u="none" baseline="0">
                        <a:solidFill>
                          <a:srgbClr val="000000"/>
                        </a:solidFill>
                        <a:latin typeface="Arial"/>
                        <a:ea typeface="Arial"/>
                        <a:cs typeface="Arial"/>
                      </a:rPr>
                      <a:t>Cushcraft 617-6B</a:t>
                    </a:r>
                  </a:p>
                </c:rich>
              </c:tx>
              <c:numFmt formatCode="General" sourceLinked="1"/>
              <c:dLblPos val="r"/>
              <c:showLegendKey val="0"/>
              <c:showVal val="0"/>
              <c:showBubbleSize val="0"/>
              <c:showCatName val="1"/>
              <c:showSerName val="0"/>
              <c:showPercent val="0"/>
            </c:dLbl>
            <c:dLbl>
              <c:idx val="141"/>
              <c:tx>
                <c:rich>
                  <a:bodyPr vert="horz" rot="0" anchor="ctr"/>
                  <a:lstStyle/>
                  <a:p>
                    <a:pPr algn="ctr">
                      <a:defRPr/>
                    </a:pPr>
                    <a:r>
                      <a:rPr lang="en-US" cap="none" sz="700" b="0" i="0" u="none" baseline="0">
                        <a:solidFill>
                          <a:srgbClr val="000000"/>
                        </a:solidFill>
                        <a:latin typeface="Arial"/>
                        <a:ea typeface="Arial"/>
                        <a:cs typeface="Arial"/>
                      </a:rPr>
                      <a:t>N1DPM 7 CC617-6B mod</a:t>
                    </a:r>
                  </a:p>
                </c:rich>
              </c:tx>
              <c:numFmt formatCode="General" sourceLinked="1"/>
              <c:dLblPos val="l"/>
              <c:showLegendKey val="0"/>
              <c:showVal val="0"/>
              <c:showBubbleSize val="0"/>
              <c:showCatName val="1"/>
              <c:showSerName val="0"/>
              <c:showPercent val="0"/>
            </c:dLbl>
            <c:dLbl>
              <c:idx val="142"/>
              <c:tx>
                <c:rich>
                  <a:bodyPr vert="horz" rot="0" anchor="ctr"/>
                  <a:lstStyle/>
                  <a:p>
                    <a:pPr algn="ctr">
                      <a:defRPr/>
                    </a:pPr>
                    <a:r>
                      <a:rPr lang="en-US" cap="none" sz="700" b="0" i="0" u="none" baseline="0">
                        <a:solidFill>
                          <a:srgbClr val="000000"/>
                        </a:solidFill>
                        <a:latin typeface="Arial"/>
                        <a:ea typeface="Arial"/>
                        <a:cs typeface="Arial"/>
                      </a:rPr>
                      <a:t>InnoV 8 OP-DES 4bay</a:t>
                    </a:r>
                  </a:p>
                </c:rich>
              </c:tx>
              <c:numFmt formatCode="General" sourceLinked="1"/>
              <c:dLblPos val="r"/>
              <c:showLegendKey val="0"/>
              <c:showVal val="0"/>
              <c:showBubbleSize val="0"/>
              <c:showCatName val="1"/>
              <c:showSerName val="0"/>
              <c:showPercent val="0"/>
            </c:dLbl>
            <c:dLbl>
              <c:idx val="143"/>
              <c:tx>
                <c:rich>
                  <a:bodyPr vert="horz" rot="0" anchor="ctr"/>
                  <a:lstStyle/>
                  <a:p>
                    <a:pPr algn="ctr">
                      <a:defRPr/>
                    </a:pPr>
                    <a:r>
                      <a:rPr lang="en-US" cap="none" sz="700" b="0" i="0" u="none" baseline="0">
                        <a:solidFill>
                          <a:srgbClr val="000000"/>
                        </a:solidFill>
                        <a:latin typeface="Arial"/>
                        <a:ea typeface="Arial"/>
                        <a:cs typeface="Arial"/>
                      </a:rPr>
                      <a:t>InnoV 7 LFA 10.3m Ver 3</a:t>
                    </a:r>
                  </a:p>
                </c:rich>
              </c:tx>
              <c:numFmt formatCode="General" sourceLinked="1"/>
              <c:dLblPos val="l"/>
              <c:showLegendKey val="0"/>
              <c:showVal val="0"/>
              <c:showBubbleSize val="0"/>
              <c:showCatName val="1"/>
              <c:showSerName val="0"/>
              <c:showPercent val="0"/>
            </c:dLbl>
            <c:dLbl>
              <c:idx val="144"/>
              <c:tx>
                <c:rich>
                  <a:bodyPr vert="horz" rot="0" anchor="ctr"/>
                  <a:lstStyle/>
                  <a:p>
                    <a:pPr algn="ctr">
                      <a:defRPr/>
                    </a:pPr>
                    <a:r>
                      <a:rPr lang="en-US" cap="none" sz="700" b="0" i="0" u="none" baseline="0">
                        <a:solidFill>
                          <a:srgbClr val="000000"/>
                        </a:solidFill>
                        <a:latin typeface="Arial"/>
                        <a:ea typeface="Arial"/>
                        <a:cs typeface="Arial"/>
                      </a:rPr>
                      <a:t>Cushcraft LFA-6M7EL</a:t>
                    </a:r>
                  </a:p>
                </c:rich>
              </c:tx>
              <c:numFmt formatCode="General" sourceLinked="1"/>
              <c:dLblPos val="r"/>
              <c:showLegendKey val="0"/>
              <c:showVal val="0"/>
              <c:showBubbleSize val="0"/>
              <c:showCatName val="1"/>
              <c:showSerName val="0"/>
              <c:showPercent val="0"/>
            </c:dLbl>
            <c:dLbl>
              <c:idx val="145"/>
              <c:tx>
                <c:rich>
                  <a:bodyPr vert="horz" rot="0" anchor="ctr"/>
                  <a:lstStyle/>
                  <a:p>
                    <a:pPr algn="ctr">
                      <a:defRPr/>
                    </a:pPr>
                    <a:r>
                      <a:rPr lang="en-US" cap="none" sz="700" b="0" i="0" u="none" baseline="0">
                        <a:solidFill>
                          <a:srgbClr val="000000"/>
                        </a:solidFill>
                        <a:latin typeface="Arial"/>
                        <a:ea typeface="Arial"/>
                        <a:cs typeface="Arial"/>
                      </a:rPr>
                      <a:t>YU7EF 6</a:t>
                    </a:r>
                  </a:p>
                </c:rich>
              </c:tx>
              <c:numFmt formatCode="General" sourceLinked="1"/>
              <c:dLblPos val="l"/>
              <c:showLegendKey val="0"/>
              <c:showVal val="0"/>
              <c:showBubbleSize val="0"/>
              <c:showCatName val="1"/>
              <c:showSerName val="0"/>
              <c:showPercent val="0"/>
            </c:dLbl>
            <c:dLbl>
              <c:idx val="146"/>
              <c:tx>
                <c:rich>
                  <a:bodyPr vert="horz" rot="0" anchor="ctr"/>
                  <a:lstStyle/>
                  <a:p>
                    <a:pPr algn="ctr">
                      <a:defRPr/>
                    </a:pPr>
                    <a:r>
                      <a:rPr lang="en-US" cap="none" sz="700" b="0" i="0" u="none" baseline="0">
                        <a:solidFill>
                          <a:srgbClr val="000000"/>
                        </a:solidFill>
                        <a:latin typeface="Arial"/>
                        <a:ea typeface="Arial"/>
                        <a:cs typeface="Arial"/>
                      </a:rPr>
                      <a:t>InnoV 8 LFA 11.71m</a:t>
                    </a:r>
                  </a:p>
                </c:rich>
              </c:tx>
              <c:numFmt formatCode="General" sourceLinked="1"/>
              <c:dLblPos val="r"/>
              <c:showLegendKey val="0"/>
              <c:showVal val="0"/>
              <c:showBubbleSize val="0"/>
              <c:showCatName val="1"/>
              <c:showSerName val="0"/>
              <c:showPercent val="0"/>
            </c:dLbl>
            <c:dLbl>
              <c:idx val="147"/>
              <c:tx>
                <c:rich>
                  <a:bodyPr vert="horz" rot="0" anchor="ctr"/>
                  <a:lstStyle/>
                  <a:p>
                    <a:pPr algn="ctr">
                      <a:defRPr/>
                    </a:pPr>
                    <a:r>
                      <a:rPr lang="en-US" cap="none" sz="700" b="0" i="0" u="none" baseline="0">
                        <a:solidFill>
                          <a:srgbClr val="000000"/>
                        </a:solidFill>
                        <a:latin typeface="Arial"/>
                        <a:ea typeface="Arial"/>
                        <a:cs typeface="Arial"/>
                      </a:rPr>
                      <a:t>K5GW 8-6</a:t>
                    </a:r>
                  </a:p>
                </c:rich>
              </c:tx>
              <c:numFmt formatCode="General" sourceLinked="1"/>
              <c:dLblPos val="l"/>
              <c:showLegendKey val="0"/>
              <c:showVal val="0"/>
              <c:showBubbleSize val="0"/>
              <c:showCatName val="1"/>
              <c:showSerName val="0"/>
              <c:showPercent val="0"/>
            </c:dLbl>
            <c:dLbl>
              <c:idx val="148"/>
              <c:tx>
                <c:rich>
                  <a:bodyPr vert="horz" rot="0" anchor="ctr"/>
                  <a:lstStyle/>
                  <a:p>
                    <a:pPr algn="ctr">
                      <a:defRPr/>
                    </a:pPr>
                    <a:r>
                      <a:rPr lang="en-US" cap="none" sz="700" b="0" i="0" u="none" baseline="0">
                        <a:solidFill>
                          <a:srgbClr val="000000"/>
                        </a:solidFill>
                        <a:latin typeface="Arial"/>
                        <a:ea typeface="Arial"/>
                        <a:cs typeface="Arial"/>
                      </a:rPr>
                      <a:t>BQH 8-6</a:t>
                    </a:r>
                  </a:p>
                </c:rich>
              </c:tx>
              <c:numFmt formatCode="General" sourceLinked="1"/>
              <c:dLblPos val="r"/>
              <c:showLegendKey val="0"/>
              <c:showVal val="0"/>
              <c:showBubbleSize val="0"/>
              <c:showCatName val="1"/>
              <c:showSerName val="0"/>
              <c:showPercent val="0"/>
            </c:dLbl>
            <c:dLbl>
              <c:idx val="149"/>
              <c:tx>
                <c:rich>
                  <a:bodyPr vert="horz" rot="0" anchor="ctr"/>
                  <a:lstStyle/>
                  <a:p>
                    <a:pPr algn="ctr">
                      <a:defRPr/>
                    </a:pPr>
                    <a:r>
                      <a:rPr lang="en-US" cap="none" sz="700" b="0" i="0" u="none" baseline="0">
                        <a:solidFill>
                          <a:srgbClr val="000000"/>
                        </a:solidFill>
                        <a:latin typeface="Arial"/>
                        <a:ea typeface="Arial"/>
                        <a:cs typeface="Arial"/>
                      </a:rPr>
                      <a:t>M² 6M2WLC</a:t>
                    </a:r>
                  </a:p>
                </c:rich>
              </c:tx>
              <c:numFmt formatCode="General" sourceLinked="1"/>
              <c:dLblPos val="l"/>
              <c:showLegendKey val="0"/>
              <c:showVal val="0"/>
              <c:showBubbleSize val="0"/>
              <c:showCatName val="1"/>
              <c:showSerName val="0"/>
              <c:showPercent val="0"/>
            </c:dLbl>
            <c:dLbl>
              <c:idx val="150"/>
              <c:tx>
                <c:rich>
                  <a:bodyPr vert="horz" rot="0" anchor="ctr"/>
                  <a:lstStyle/>
                  <a:p>
                    <a:pPr algn="ctr">
                      <a:defRPr/>
                    </a:pPr>
                    <a:r>
                      <a:rPr lang="en-US" cap="none" sz="700" b="0" i="0" u="none" baseline="0">
                        <a:solidFill>
                          <a:srgbClr val="000000"/>
                        </a:solidFill>
                        <a:latin typeface="Arial"/>
                        <a:ea typeface="Arial"/>
                        <a:cs typeface="Arial"/>
                      </a:rPr>
                      <a:t>JK Antennas JK68 v2</a:t>
                    </a:r>
                  </a:p>
                </c:rich>
              </c:tx>
              <c:numFmt formatCode="General" sourceLinked="1"/>
              <c:dLblPos val="r"/>
              <c:showLegendKey val="0"/>
              <c:showVal val="0"/>
              <c:showBubbleSize val="0"/>
              <c:showCatName val="1"/>
              <c:showSerName val="0"/>
              <c:showPercent val="0"/>
            </c:dLbl>
            <c:dLbl>
              <c:idx val="151"/>
              <c:tx>
                <c:rich>
                  <a:bodyPr vert="horz" rot="0" anchor="ctr"/>
                  <a:lstStyle/>
                  <a:p>
                    <a:pPr algn="ctr">
                      <a:defRPr/>
                    </a:pPr>
                    <a:r>
                      <a:rPr lang="en-US" cap="none" sz="700" b="0" i="0" u="none" baseline="0">
                        <a:solidFill>
                          <a:srgbClr val="000000"/>
                        </a:solidFill>
                        <a:latin typeface="Arial"/>
                        <a:ea typeface="Arial"/>
                        <a:cs typeface="Arial"/>
                      </a:rPr>
                      <a:t>*JK Antennas JK68 v2</a:t>
                    </a:r>
                  </a:p>
                </c:rich>
              </c:tx>
              <c:numFmt formatCode="General" sourceLinked="1"/>
              <c:dLblPos val="l"/>
              <c:showLegendKey val="0"/>
              <c:showVal val="0"/>
              <c:showBubbleSize val="0"/>
              <c:showCatName val="1"/>
              <c:showSerName val="0"/>
              <c:showPercent val="0"/>
            </c:dLbl>
            <c:dLbl>
              <c:idx val="152"/>
              <c:tx>
                <c:rich>
                  <a:bodyPr vert="horz" rot="0" anchor="ctr"/>
                  <a:lstStyle/>
                  <a:p>
                    <a:pPr algn="ctr">
                      <a:defRPr/>
                    </a:pPr>
                    <a:r>
                      <a:rPr lang="en-US" cap="none" sz="700" b="0" i="0" u="none" baseline="0">
                        <a:solidFill>
                          <a:srgbClr val="000000"/>
                        </a:solidFill>
                        <a:latin typeface="Arial"/>
                        <a:ea typeface="Arial"/>
                        <a:cs typeface="Arial"/>
                      </a:rPr>
                      <a:t>DK7ZB 8-6</a:t>
                    </a:r>
                  </a:p>
                </c:rich>
              </c:tx>
              <c:numFmt formatCode="General" sourceLinked="1"/>
              <c:dLblPos val="r"/>
              <c:showLegendKey val="0"/>
              <c:showVal val="0"/>
              <c:showBubbleSize val="0"/>
              <c:showCatName val="1"/>
              <c:showSerName val="0"/>
              <c:showPercent val="0"/>
            </c:dLbl>
            <c:dLbl>
              <c:idx val="153"/>
              <c:tx>
                <c:rich>
                  <a:bodyPr vert="horz" rot="0" anchor="ctr"/>
                  <a:lstStyle/>
                  <a:p>
                    <a:pPr algn="ctr">
                      <a:defRPr/>
                    </a:pPr>
                    <a:r>
                      <a:rPr lang="en-US" cap="none" sz="700" b="0" i="0" u="none" baseline="0">
                        <a:solidFill>
                          <a:srgbClr val="000000"/>
                        </a:solidFill>
                        <a:latin typeface="Arial"/>
                        <a:ea typeface="Arial"/>
                        <a:cs typeface="Arial"/>
                      </a:rPr>
                      <a:t>K6STI 7-6</a:t>
                    </a:r>
                  </a:p>
                </c:rich>
              </c:tx>
              <c:numFmt formatCode="General" sourceLinked="1"/>
              <c:dLblPos val="l"/>
              <c:showLegendKey val="0"/>
              <c:showVal val="0"/>
              <c:showBubbleSize val="0"/>
              <c:showCatName val="1"/>
              <c:showSerName val="0"/>
              <c:showPercent val="0"/>
            </c:dLbl>
            <c:dLbl>
              <c:idx val="154"/>
              <c:tx>
                <c:rich>
                  <a:bodyPr vert="horz" rot="0" anchor="ctr"/>
                  <a:lstStyle/>
                  <a:p>
                    <a:pPr algn="ctr">
                      <a:defRPr/>
                    </a:pPr>
                    <a:r>
                      <a:rPr lang="en-US" cap="none" sz="700" b="0" i="0" u="none" baseline="0">
                        <a:solidFill>
                          <a:srgbClr val="000000"/>
                        </a:solidFill>
                        <a:latin typeface="Arial"/>
                        <a:ea typeface="Arial"/>
                        <a:cs typeface="Arial"/>
                      </a:rPr>
                      <a:t>InnoV 8 LFA 12.2m Ver 3</a:t>
                    </a:r>
                  </a:p>
                </c:rich>
              </c:tx>
              <c:numFmt formatCode="General" sourceLinked="1"/>
              <c:dLblPos val="r"/>
              <c:showLegendKey val="0"/>
              <c:showVal val="0"/>
              <c:showBubbleSize val="0"/>
              <c:showCatName val="1"/>
              <c:showSerName val="0"/>
              <c:showPercent val="0"/>
            </c:dLbl>
            <c:dLbl>
              <c:idx val="155"/>
              <c:tx>
                <c:rich>
                  <a:bodyPr vert="horz" rot="0" anchor="ctr"/>
                  <a:lstStyle/>
                  <a:p>
                    <a:pPr algn="ctr">
                      <a:defRPr/>
                    </a:pPr>
                    <a:r>
                      <a:rPr lang="en-US" cap="none" sz="700" b="0" i="0" u="none" baseline="0">
                        <a:solidFill>
                          <a:srgbClr val="000000"/>
                        </a:solidFill>
                        <a:latin typeface="Arial"/>
                        <a:ea typeface="Arial"/>
                        <a:cs typeface="Arial"/>
                      </a:rPr>
                      <a:t>N6CA 8</a:t>
                    </a:r>
                  </a:p>
                </c:rich>
              </c:tx>
              <c:numFmt formatCode="General" sourceLinked="1"/>
              <c:dLblPos val="l"/>
              <c:showLegendKey val="0"/>
              <c:showVal val="0"/>
              <c:showBubbleSize val="0"/>
              <c:showCatName val="1"/>
              <c:showSerName val="0"/>
              <c:showPercent val="0"/>
            </c:dLbl>
            <c:dLbl>
              <c:idx val="156"/>
              <c:tx>
                <c:rich>
                  <a:bodyPr vert="horz" rot="0" anchor="ctr"/>
                  <a:lstStyle/>
                  <a:p>
                    <a:pPr algn="ctr">
                      <a:defRPr/>
                    </a:pPr>
                    <a:r>
                      <a:rPr lang="en-US" cap="none" sz="700" b="0" i="0" u="none" baseline="0">
                        <a:solidFill>
                          <a:srgbClr val="000000"/>
                        </a:solidFill>
                        <a:latin typeface="Arial"/>
                        <a:ea typeface="Arial"/>
                        <a:cs typeface="Arial"/>
                      </a:rPr>
                      <a:t>InnoV 9 OP-DES</a:t>
                    </a:r>
                  </a:p>
                </c:rich>
              </c:tx>
              <c:numFmt formatCode="General" sourceLinked="1"/>
              <c:dLblPos val="r"/>
              <c:showLegendKey val="0"/>
              <c:showVal val="0"/>
              <c:showBubbleSize val="0"/>
              <c:showCatName val="1"/>
              <c:showSerName val="0"/>
              <c:showPercent val="0"/>
            </c:dLbl>
            <c:dLbl>
              <c:idx val="157"/>
              <c:tx>
                <c:rich>
                  <a:bodyPr vert="horz" rot="0" anchor="ctr"/>
                  <a:lstStyle/>
                  <a:p>
                    <a:pPr algn="ctr">
                      <a:defRPr/>
                    </a:pPr>
                    <a:r>
                      <a:rPr lang="en-US" cap="none" sz="700" b="0" i="0" u="none" baseline="0">
                        <a:solidFill>
                          <a:srgbClr val="000000"/>
                        </a:solidFill>
                        <a:latin typeface="Arial"/>
                        <a:ea typeface="Arial"/>
                        <a:cs typeface="Arial"/>
                      </a:rPr>
                      <a:t>G0KSC 8 12.49m LFA</a:t>
                    </a:r>
                  </a:p>
                </c:rich>
              </c:tx>
              <c:numFmt formatCode="General" sourceLinked="1"/>
              <c:dLblPos val="l"/>
              <c:showLegendKey val="0"/>
              <c:showVal val="0"/>
              <c:showBubbleSize val="0"/>
              <c:showCatName val="1"/>
              <c:showSerName val="0"/>
              <c:showPercent val="0"/>
            </c:dLbl>
            <c:dLbl>
              <c:idx val="158"/>
              <c:tx>
                <c:rich>
                  <a:bodyPr vert="horz" rot="0" anchor="ctr"/>
                  <a:lstStyle/>
                  <a:p>
                    <a:pPr algn="ctr">
                      <a:defRPr/>
                    </a:pPr>
                    <a:r>
                      <a:rPr lang="en-US" cap="none" sz="700" b="0" i="0" u="none" baseline="0">
                        <a:solidFill>
                          <a:srgbClr val="000000"/>
                        </a:solidFill>
                        <a:latin typeface="Arial"/>
                        <a:ea typeface="Arial"/>
                        <a:cs typeface="Arial"/>
                      </a:rPr>
                      <a:t>EAntenna 50LFA8</a:t>
                    </a:r>
                  </a:p>
                </c:rich>
              </c:tx>
              <c:numFmt formatCode="General" sourceLinked="1"/>
              <c:dLblPos val="r"/>
              <c:showLegendKey val="0"/>
              <c:showVal val="0"/>
              <c:showBubbleSize val="0"/>
              <c:showCatName val="1"/>
              <c:showSerName val="0"/>
              <c:showPercent val="0"/>
            </c:dLbl>
            <c:dLbl>
              <c:idx val="159"/>
              <c:tx>
                <c:rich>
                  <a:bodyPr vert="horz" rot="0" anchor="ctr"/>
                  <a:lstStyle/>
                  <a:p>
                    <a:pPr algn="ctr">
                      <a:defRPr/>
                    </a:pPr>
                    <a:r>
                      <a:rPr lang="en-US" cap="none" sz="700" b="0" i="0" u="none" baseline="0">
                        <a:solidFill>
                          <a:srgbClr val="000000"/>
                        </a:solidFill>
                        <a:latin typeface="Arial"/>
                        <a:ea typeface="Arial"/>
                        <a:cs typeface="Arial"/>
                      </a:rPr>
                      <a:t>M² 6M7NAN</a:t>
                    </a:r>
                  </a:p>
                </c:rich>
              </c:tx>
              <c:numFmt formatCode="General" sourceLinked="1"/>
              <c:dLblPos val="l"/>
              <c:showLegendKey val="0"/>
              <c:showVal val="0"/>
              <c:showBubbleSize val="0"/>
              <c:showCatName val="1"/>
              <c:showSerName val="0"/>
              <c:showPercent val="0"/>
            </c:dLbl>
            <c:dLbl>
              <c:idx val="160"/>
              <c:tx>
                <c:rich>
                  <a:bodyPr vert="horz" rot="0" anchor="ctr"/>
                  <a:lstStyle/>
                  <a:p>
                    <a:pPr algn="ctr">
                      <a:defRPr/>
                    </a:pPr>
                    <a:r>
                      <a:rPr lang="en-US" cap="none" sz="700" b="0" i="0" u="none" baseline="0">
                        <a:solidFill>
                          <a:srgbClr val="000000"/>
                        </a:solidFill>
                        <a:latin typeface="Arial"/>
                        <a:ea typeface="Arial"/>
                        <a:cs typeface="Arial"/>
                      </a:rPr>
                      <a:t>Cushcraft LFA-6M8EL</a:t>
                    </a:r>
                  </a:p>
                </c:rich>
              </c:tx>
              <c:numFmt formatCode="General" sourceLinked="1"/>
              <c:dLblPos val="r"/>
              <c:showLegendKey val="0"/>
              <c:showVal val="0"/>
              <c:showBubbleSize val="0"/>
              <c:showCatName val="1"/>
              <c:showSerName val="0"/>
              <c:showPercent val="0"/>
            </c:dLbl>
            <c:dLbl>
              <c:idx val="161"/>
              <c:tx>
                <c:rich>
                  <a:bodyPr vert="horz" rot="0" anchor="ctr"/>
                  <a:lstStyle/>
                  <a:p>
                    <a:pPr algn="ctr">
                      <a:defRPr/>
                    </a:pPr>
                    <a:r>
                      <a:rPr lang="en-US" cap="none" sz="700" b="0" i="0" u="none" baseline="0">
                        <a:solidFill>
                          <a:srgbClr val="000000"/>
                        </a:solidFill>
                        <a:latin typeface="Arial"/>
                        <a:ea typeface="Arial"/>
                        <a:cs typeface="Arial"/>
                      </a:rPr>
                      <a:t>YU7EF 609</a:t>
                    </a:r>
                  </a:p>
                </c:rich>
              </c:tx>
              <c:numFmt formatCode="General" sourceLinked="1"/>
              <c:dLblPos val="l"/>
              <c:showLegendKey val="0"/>
              <c:showVal val="0"/>
              <c:showBubbleSize val="0"/>
              <c:showCatName val="1"/>
              <c:showSerName val="0"/>
              <c:showPercent val="0"/>
            </c:dLbl>
            <c:dLbl>
              <c:idx val="162"/>
              <c:tx>
                <c:rich>
                  <a:bodyPr vert="horz" rot="0" anchor="ctr"/>
                  <a:lstStyle/>
                  <a:p>
                    <a:pPr algn="ctr">
                      <a:defRPr/>
                    </a:pPr>
                    <a:r>
                      <a:rPr lang="en-US" cap="none" sz="700" b="0" i="0" u="none" baseline="0">
                        <a:solidFill>
                          <a:srgbClr val="000000"/>
                        </a:solidFill>
                        <a:latin typeface="Arial"/>
                        <a:ea typeface="Arial"/>
                        <a:cs typeface="Arial"/>
                      </a:rPr>
                      <a:t>DG7YBN 50-9w</a:t>
                    </a:r>
                  </a:p>
                </c:rich>
              </c:tx>
              <c:numFmt formatCode="General" sourceLinked="1"/>
              <c:dLblPos val="r"/>
              <c:showLegendKey val="0"/>
              <c:showVal val="0"/>
              <c:showBubbleSize val="0"/>
              <c:showCatName val="1"/>
              <c:showSerName val="0"/>
              <c:showPercent val="0"/>
            </c:dLbl>
            <c:dLbl>
              <c:idx val="163"/>
              <c:tx>
                <c:rich>
                  <a:bodyPr vert="horz" rot="0" anchor="ctr"/>
                  <a:lstStyle/>
                  <a:p>
                    <a:pPr algn="ctr">
                      <a:defRPr/>
                    </a:pPr>
                    <a:r>
                      <a:rPr lang="en-US" cap="none" sz="700" b="0" i="0" u="none" baseline="0">
                        <a:solidFill>
                          <a:srgbClr val="000000"/>
                        </a:solidFill>
                        <a:latin typeface="Arial"/>
                        <a:ea typeface="Arial"/>
                        <a:cs typeface="Arial"/>
                      </a:rPr>
                      <a:t>M² 6M8GJ</a:t>
                    </a:r>
                  </a:p>
                </c:rich>
              </c:tx>
              <c:numFmt formatCode="General" sourceLinked="1"/>
              <c:dLblPos val="l"/>
              <c:showLegendKey val="0"/>
              <c:showVal val="0"/>
              <c:showBubbleSize val="0"/>
              <c:showCatName val="1"/>
              <c:showSerName val="0"/>
              <c:showPercent val="0"/>
            </c:dLbl>
            <c:dLbl>
              <c:idx val="164"/>
              <c:tx>
                <c:rich>
                  <a:bodyPr vert="horz" rot="0" anchor="ctr"/>
                  <a:lstStyle/>
                  <a:p>
                    <a:pPr algn="ctr">
                      <a:defRPr/>
                    </a:pPr>
                    <a:r>
                      <a:rPr lang="en-US" cap="none" sz="700" b="0" i="0" u="none" baseline="0">
                        <a:solidFill>
                          <a:srgbClr val="000000"/>
                        </a:solidFill>
                        <a:latin typeface="Arial"/>
                        <a:ea typeface="Arial"/>
                        <a:cs typeface="Arial"/>
                      </a:rPr>
                      <a:t>*M² 6M8GJ</a:t>
                    </a:r>
                  </a:p>
                </c:rich>
              </c:tx>
              <c:numFmt formatCode="General" sourceLinked="1"/>
              <c:dLblPos val="r"/>
              <c:showLegendKey val="0"/>
              <c:showVal val="0"/>
              <c:showBubbleSize val="0"/>
              <c:showCatName val="1"/>
              <c:showSerName val="0"/>
              <c:showPercent val="0"/>
            </c:dLbl>
            <c:dLbl>
              <c:idx val="165"/>
              <c:tx>
                <c:rich>
                  <a:bodyPr vert="horz" rot="0" anchor="ctr"/>
                  <a:lstStyle/>
                  <a:p>
                    <a:pPr algn="ctr">
                      <a:defRPr/>
                    </a:pPr>
                    <a:r>
                      <a:rPr lang="en-US" cap="none" sz="700" b="0" i="0" u="none" baseline="0">
                        <a:solidFill>
                          <a:srgbClr val="000000"/>
                        </a:solidFill>
                        <a:latin typeface="Arial"/>
                        <a:ea typeface="Arial"/>
                        <a:cs typeface="Arial"/>
                      </a:rPr>
                      <a:t>ZL3NW 10</a:t>
                    </a:r>
                  </a:p>
                </c:rich>
              </c:tx>
              <c:numFmt formatCode="General" sourceLinked="1"/>
              <c:dLblPos val="l"/>
              <c:showLegendKey val="0"/>
              <c:showVal val="0"/>
              <c:showBubbleSize val="0"/>
              <c:showCatName val="1"/>
              <c:showSerName val="0"/>
              <c:showPercent val="0"/>
            </c:dLbl>
            <c:dLbl>
              <c:idx val="166"/>
              <c:tx>
                <c:rich>
                  <a:bodyPr vert="horz" rot="0" anchor="ctr"/>
                  <a:lstStyle/>
                  <a:p>
                    <a:pPr algn="ctr">
                      <a:defRPr/>
                    </a:pPr>
                    <a:r>
                      <a:rPr lang="en-US" cap="none" sz="700" b="0" i="0" u="none" baseline="0">
                        <a:solidFill>
                          <a:srgbClr val="000000"/>
                        </a:solidFill>
                        <a:latin typeface="Arial"/>
                        <a:ea typeface="Arial"/>
                        <a:cs typeface="Arial"/>
                      </a:rPr>
                      <a:t>BQH 9-6D</a:t>
                    </a:r>
                  </a:p>
                </c:rich>
              </c:tx>
              <c:numFmt formatCode="General" sourceLinked="1"/>
              <c:dLblPos val="r"/>
              <c:showLegendKey val="0"/>
              <c:showVal val="0"/>
              <c:showBubbleSize val="0"/>
              <c:showCatName val="1"/>
              <c:showSerName val="0"/>
              <c:showPercent val="0"/>
            </c:dLbl>
            <c:dLbl>
              <c:idx val="167"/>
              <c:tx>
                <c:rich>
                  <a:bodyPr vert="horz" rot="0" anchor="ctr"/>
                  <a:lstStyle/>
                  <a:p>
                    <a:pPr algn="ctr">
                      <a:defRPr/>
                    </a:pPr>
                    <a:r>
                      <a:rPr lang="en-US" cap="none" sz="700" b="0" i="0" u="none" baseline="0">
                        <a:solidFill>
                          <a:srgbClr val="000000"/>
                        </a:solidFill>
                        <a:latin typeface="Arial"/>
                        <a:ea typeface="Arial"/>
                        <a:cs typeface="Arial"/>
                      </a:rPr>
                      <a:t>DK7ZB 9 28 ohm</a:t>
                    </a:r>
                  </a:p>
                </c:rich>
              </c:tx>
              <c:numFmt formatCode="General" sourceLinked="1"/>
              <c:dLblPos val="l"/>
              <c:showLegendKey val="0"/>
              <c:showVal val="0"/>
              <c:showBubbleSize val="0"/>
              <c:showCatName val="1"/>
              <c:showSerName val="0"/>
              <c:showPercent val="0"/>
            </c:dLbl>
            <c:dLbl>
              <c:idx val="168"/>
              <c:tx>
                <c:rich>
                  <a:bodyPr vert="horz" rot="0" anchor="ctr"/>
                  <a:lstStyle/>
                  <a:p>
                    <a:pPr algn="ctr">
                      <a:defRPr/>
                    </a:pPr>
                    <a:r>
                      <a:rPr lang="en-US" cap="none" sz="700" b="0" i="0" u="none" baseline="0">
                        <a:solidFill>
                          <a:srgbClr val="000000"/>
                        </a:solidFill>
                        <a:latin typeface="Arial"/>
                        <a:ea typeface="Arial"/>
                        <a:cs typeface="Arial"/>
                      </a:rPr>
                      <a:t>JK Antennas JK610 v8</a:t>
                    </a:r>
                  </a:p>
                </c:rich>
              </c:tx>
              <c:numFmt formatCode="General" sourceLinked="1"/>
              <c:dLblPos val="r"/>
              <c:showLegendKey val="0"/>
              <c:showVal val="0"/>
              <c:showBubbleSize val="0"/>
              <c:showCatName val="1"/>
              <c:showSerName val="0"/>
              <c:showPercent val="0"/>
            </c:dLbl>
            <c:dLbl>
              <c:idx val="169"/>
              <c:tx>
                <c:rich>
                  <a:bodyPr vert="horz" rot="0" anchor="ctr"/>
                  <a:lstStyle/>
                  <a:p>
                    <a:pPr algn="ctr">
                      <a:defRPr/>
                    </a:pPr>
                    <a:r>
                      <a:rPr lang="en-US" cap="none" sz="700" b="0" i="0" u="none" baseline="0">
                        <a:solidFill>
                          <a:srgbClr val="000000"/>
                        </a:solidFill>
                        <a:latin typeface="Arial"/>
                        <a:ea typeface="Arial"/>
                        <a:cs typeface="Arial"/>
                      </a:rPr>
                      <a:t>InnoV 10 OP-DES</a:t>
                    </a:r>
                  </a:p>
                </c:rich>
              </c:tx>
              <c:numFmt formatCode="General" sourceLinked="1"/>
              <c:dLblPos val="l"/>
              <c:showLegendKey val="0"/>
              <c:showVal val="0"/>
              <c:showBubbleSize val="0"/>
              <c:showCatName val="1"/>
              <c:showSerName val="0"/>
              <c:showPercent val="0"/>
            </c:dLbl>
            <c:dLbl>
              <c:idx val="170"/>
              <c:tx>
                <c:rich>
                  <a:bodyPr vert="horz" rot="0" anchor="ctr"/>
                  <a:lstStyle/>
                  <a:p>
                    <a:pPr algn="ctr">
                      <a:defRPr/>
                    </a:pPr>
                    <a:r>
                      <a:rPr lang="en-US" cap="none" sz="700" b="0" i="0" u="none" baseline="0">
                        <a:solidFill>
                          <a:srgbClr val="000000"/>
                        </a:solidFill>
                        <a:latin typeface="Arial"/>
                        <a:ea typeface="Arial"/>
                        <a:cs typeface="Arial"/>
                      </a:rPr>
                      <a:t>Create CL613 13 el</a:t>
                    </a:r>
                  </a:p>
                </c:rich>
              </c:tx>
              <c:numFmt formatCode="General" sourceLinked="1"/>
              <c:dLblPos val="r"/>
              <c:showLegendKey val="0"/>
              <c:showVal val="0"/>
              <c:showBubbleSize val="0"/>
              <c:showCatName val="1"/>
              <c:showSerName val="0"/>
              <c:showPercent val="0"/>
            </c:dLbl>
            <c:dLbl>
              <c:idx val="171"/>
              <c:tx>
                <c:rich>
                  <a:bodyPr vert="horz" rot="0" anchor="ctr"/>
                  <a:lstStyle/>
                  <a:p>
                    <a:pPr algn="ctr">
                      <a:defRPr/>
                    </a:pPr>
                    <a:r>
                      <a:rPr lang="en-US" cap="none" sz="700" b="0" i="0" u="none" baseline="0">
                        <a:solidFill>
                          <a:srgbClr val="000000"/>
                        </a:solidFill>
                        <a:latin typeface="Arial"/>
                        <a:ea typeface="Arial"/>
                        <a:cs typeface="Arial"/>
                      </a:rPr>
                      <a:t>M² 6M9KHW</a:t>
                    </a:r>
                  </a:p>
                </c:rich>
              </c:tx>
              <c:numFmt formatCode="General" sourceLinked="1"/>
              <c:dLblPos val="l"/>
              <c:showLegendKey val="0"/>
              <c:showVal val="0"/>
              <c:showBubbleSize val="0"/>
              <c:showCatName val="1"/>
              <c:showSerName val="0"/>
              <c:showPercent val="0"/>
            </c:dLbl>
            <c:dLbl>
              <c:idx val="172"/>
              <c:tx>
                <c:rich>
                  <a:bodyPr vert="horz" rot="0" anchor="ctr"/>
                  <a:lstStyle/>
                  <a:p>
                    <a:pPr algn="ctr">
                      <a:defRPr/>
                    </a:pPr>
                    <a:r>
                      <a:rPr lang="en-US" cap="none" sz="700" b="0" i="0" u="none" baseline="0">
                        <a:solidFill>
                          <a:srgbClr val="000000"/>
                        </a:solidFill>
                        <a:latin typeface="Arial"/>
                        <a:ea typeface="Arial"/>
                        <a:cs typeface="Arial"/>
                      </a:rPr>
                      <a:t>G0KSC 9 LFA 15.02m</a:t>
                    </a:r>
                  </a:p>
                </c:rich>
              </c:tx>
              <c:numFmt formatCode="General" sourceLinked="1"/>
              <c:dLblPos val="r"/>
              <c:showLegendKey val="0"/>
              <c:showVal val="0"/>
              <c:showBubbleSize val="0"/>
              <c:showCatName val="1"/>
              <c:showSerName val="0"/>
              <c:showPercent val="0"/>
            </c:dLbl>
            <c:dLbl>
              <c:idx val="173"/>
              <c:tx>
                <c:rich>
                  <a:bodyPr vert="horz" rot="0" anchor="ctr"/>
                  <a:lstStyle/>
                  <a:p>
                    <a:pPr algn="ctr">
                      <a:defRPr/>
                    </a:pPr>
                    <a:r>
                      <a:rPr lang="en-US" cap="none" sz="700" b="0" i="0" u="none" baseline="0">
                        <a:solidFill>
                          <a:srgbClr val="000000"/>
                        </a:solidFill>
                        <a:latin typeface="Arial"/>
                        <a:ea typeface="Arial"/>
                        <a:cs typeface="Arial"/>
                      </a:rPr>
                      <a:t>EAntenna 50LFA9</a:t>
                    </a:r>
                  </a:p>
                </c:rich>
              </c:tx>
              <c:numFmt formatCode="General" sourceLinked="1"/>
              <c:dLblPos val="l"/>
              <c:showLegendKey val="0"/>
              <c:showVal val="0"/>
              <c:showBubbleSize val="0"/>
              <c:showCatName val="1"/>
              <c:showSerName val="0"/>
              <c:showPercent val="0"/>
            </c:dLbl>
            <c:dLbl>
              <c:idx val="174"/>
              <c:tx>
                <c:rich>
                  <a:bodyPr vert="horz" rot="0" anchor="ctr"/>
                  <a:lstStyle/>
                  <a:p>
                    <a:pPr algn="ctr">
                      <a:defRPr/>
                    </a:pPr>
                    <a:r>
                      <a:rPr lang="en-US" cap="none" sz="700" b="0" i="0" u="none" baseline="0">
                        <a:solidFill>
                          <a:srgbClr val="000000"/>
                        </a:solidFill>
                        <a:latin typeface="Arial"/>
                        <a:ea typeface="Arial"/>
                        <a:cs typeface="Arial"/>
                      </a:rPr>
                      <a:t>K6STI 8</a:t>
                    </a:r>
                  </a:p>
                </c:rich>
              </c:tx>
              <c:numFmt formatCode="General" sourceLinked="1"/>
              <c:dLblPos val="r"/>
              <c:showLegendKey val="0"/>
              <c:showVal val="0"/>
              <c:showBubbleSize val="0"/>
              <c:showCatName val="1"/>
              <c:showSerName val="0"/>
              <c:showPercent val="0"/>
            </c:dLbl>
            <c:dLbl>
              <c:idx val="175"/>
              <c:tx>
                <c:rich>
                  <a:bodyPr vert="horz" rot="0" anchor="ctr"/>
                  <a:lstStyle/>
                  <a:p>
                    <a:pPr algn="ctr">
                      <a:defRPr/>
                    </a:pPr>
                    <a:r>
                      <a:rPr lang="en-US" cap="none" sz="700" b="0" i="0" u="none" baseline="0">
                        <a:solidFill>
                          <a:srgbClr val="000000"/>
                        </a:solidFill>
                        <a:latin typeface="Arial"/>
                        <a:ea typeface="Arial"/>
                        <a:cs typeface="Arial"/>
                      </a:rPr>
                      <a:t>M² 6m25WLC</a:t>
                    </a:r>
                  </a:p>
                </c:rich>
              </c:tx>
              <c:numFmt formatCode="General" sourceLinked="1"/>
              <c:dLblPos val="l"/>
              <c:showLegendKey val="0"/>
              <c:showVal val="0"/>
              <c:showBubbleSize val="0"/>
              <c:showCatName val="1"/>
              <c:showSerName val="0"/>
              <c:showPercent val="0"/>
            </c:dLbl>
            <c:dLbl>
              <c:idx val="176"/>
              <c:tx>
                <c:rich>
                  <a:bodyPr vert="horz" rot="0" anchor="ctr"/>
                  <a:lstStyle/>
                  <a:p>
                    <a:pPr algn="ctr">
                      <a:defRPr/>
                    </a:pPr>
                    <a:r>
                      <a:rPr lang="en-US" cap="none" sz="700" b="0" i="0" u="none" baseline="0">
                        <a:solidFill>
                          <a:srgbClr val="000000"/>
                        </a:solidFill>
                        <a:latin typeface="Arial"/>
                        <a:ea typeface="Arial"/>
                        <a:cs typeface="Arial"/>
                      </a:rPr>
                      <a:t>InnoV 10 LFA</a:t>
                    </a:r>
                  </a:p>
                </c:rich>
              </c:tx>
              <c:numFmt formatCode="General" sourceLinked="1"/>
              <c:dLblPos val="r"/>
              <c:showLegendKey val="0"/>
              <c:showVal val="0"/>
              <c:showBubbleSize val="0"/>
              <c:showCatName val="1"/>
              <c:showSerName val="0"/>
              <c:showPercent val="0"/>
            </c:dLbl>
            <c:dLbl>
              <c:idx val="177"/>
              <c:tx>
                <c:rich>
                  <a:bodyPr vert="horz" rot="0" anchor="ctr"/>
                  <a:lstStyle/>
                  <a:p>
                    <a:pPr algn="ctr">
                      <a:defRPr/>
                    </a:pPr>
                    <a:r>
                      <a:rPr lang="en-US" cap="none" sz="700" b="0" i="0" u="none" baseline="0">
                        <a:solidFill>
                          <a:srgbClr val="000000"/>
                        </a:solidFill>
                        <a:latin typeface="Arial"/>
                        <a:ea typeface="Arial"/>
                        <a:cs typeface="Arial"/>
                      </a:rPr>
                      <a:t>YU7EF 0610</a:t>
                    </a:r>
                  </a:p>
                </c:rich>
              </c:tx>
              <c:numFmt formatCode="General" sourceLinked="1"/>
              <c:dLblPos val="r"/>
              <c:showLegendKey val="0"/>
              <c:showVal val="0"/>
              <c:showBubbleSize val="0"/>
              <c:showCatName val="1"/>
              <c:showSerName val="0"/>
              <c:showPercent val="0"/>
            </c:dLbl>
            <c:dLbl>
              <c:idx val="178"/>
              <c:tx>
                <c:rich>
                  <a:bodyPr vert="horz" rot="0" anchor="ctr"/>
                  <a:lstStyle/>
                  <a:p>
                    <a:pPr algn="ctr">
                      <a:defRPr/>
                    </a:pPr>
                    <a:r>
                      <a:rPr lang="en-US" cap="none" sz="700" b="0" i="0" u="none" baseline="0">
                        <a:solidFill>
                          <a:srgbClr val="000000"/>
                        </a:solidFill>
                        <a:latin typeface="Arial"/>
                        <a:ea typeface="Arial"/>
                        <a:cs typeface="Arial"/>
                      </a:rPr>
                      <a:t>Directive DSEJX13-50</a:t>
                    </a:r>
                  </a:p>
                </c:rich>
              </c:tx>
              <c:numFmt formatCode="General" sourceLinked="1"/>
              <c:showLegendKey val="0"/>
              <c:showVal val="0"/>
              <c:showBubbleSize val="0"/>
              <c:showCatName val="1"/>
              <c:showSerName val="0"/>
              <c:showPercent val="0"/>
            </c:dLbl>
            <c:dLbl>
              <c:idx val="179"/>
              <c:tx>
                <c:rich>
                  <a:bodyPr vert="horz" rot="0" anchor="ctr"/>
                  <a:lstStyle/>
                  <a:p>
                    <a:pPr algn="ctr">
                      <a:defRPr/>
                    </a:pPr>
                    <a:r>
                      <a:rPr lang="en-US" cap="none" sz="700" b="0" i="0" u="none" baseline="0">
                        <a:solidFill>
                          <a:srgbClr val="000000"/>
                        </a:solidFill>
                        <a:latin typeface="Arial"/>
                        <a:ea typeface="Arial"/>
                        <a:cs typeface="Arial"/>
                      </a:rPr>
                      <a:t>G0KSC 10LFA-HZE</a:t>
                    </a:r>
                  </a:p>
                </c:rich>
              </c:tx>
              <c:numFmt formatCode="General" sourceLinked="1"/>
              <c:dLblPos val="l"/>
              <c:showLegendKey val="0"/>
              <c:showVal val="0"/>
              <c:showBubbleSize val="0"/>
              <c:showCatName val="1"/>
              <c:showSerName val="0"/>
              <c:showPercent val="0"/>
            </c:dLbl>
            <c:dLbl>
              <c:idx val="180"/>
              <c:tx>
                <c:rich>
                  <a:bodyPr vert="horz" rot="0" anchor="ctr"/>
                  <a:lstStyle/>
                  <a:p>
                    <a:pPr algn="ctr">
                      <a:defRPr/>
                    </a:pPr>
                    <a:r>
                      <a:rPr lang="en-US" cap="none" sz="700" b="0" i="0" u="none" baseline="0">
                        <a:solidFill>
                          <a:srgbClr val="000000"/>
                        </a:solidFill>
                        <a:latin typeface="Arial"/>
                        <a:ea typeface="Arial"/>
                        <a:cs typeface="Arial"/>
                      </a:rPr>
                      <a:t>G0KSC 11 OWL-FD</a:t>
                    </a:r>
                  </a:p>
                </c:rich>
              </c:tx>
              <c:numFmt formatCode="General" sourceLinked="1"/>
              <c:showLegendKey val="0"/>
              <c:showVal val="0"/>
              <c:showBubbleSize val="0"/>
              <c:showCatName val="1"/>
              <c:showSerName val="0"/>
              <c:showPercent val="0"/>
            </c:dLbl>
            <c:dLbl>
              <c:idx val="181"/>
              <c:tx>
                <c:rich>
                  <a:bodyPr vert="horz" rot="0" anchor="ctr"/>
                  <a:lstStyle/>
                  <a:p>
                    <a:pPr algn="ctr">
                      <a:defRPr/>
                    </a:pPr>
                    <a:r>
                      <a:rPr lang="en-US" cap="none" sz="700" b="0" i="0" u="none" baseline="0">
                        <a:solidFill>
                          <a:srgbClr val="000000"/>
                        </a:solidFill>
                        <a:latin typeface="Arial"/>
                        <a:ea typeface="Arial"/>
                        <a:cs typeface="Arial"/>
                      </a:rPr>
                      <a:t>EAntenna 50LFA10</a:t>
                    </a:r>
                  </a:p>
                </c:rich>
              </c:tx>
              <c:numFmt formatCode="General" sourceLinked="1"/>
              <c:dLblPos val="r"/>
              <c:showLegendKey val="0"/>
              <c:showVal val="0"/>
              <c:showBubbleSize val="0"/>
              <c:showCatName val="1"/>
              <c:showSerName val="0"/>
              <c:showPercent val="0"/>
            </c:dLbl>
            <c:dLbl>
              <c:idx val="182"/>
              <c:tx>
                <c:rich>
                  <a:bodyPr vert="horz" rot="0" anchor="ctr"/>
                  <a:lstStyle/>
                  <a:p>
                    <a:pPr algn="ctr">
                      <a:defRPr/>
                    </a:pPr>
                    <a:r>
                      <a:rPr lang="en-US" cap="none" sz="700" b="0" i="0" u="none" baseline="0">
                        <a:solidFill>
                          <a:srgbClr val="000000"/>
                        </a:solidFill>
                        <a:latin typeface="Arial"/>
                        <a:ea typeface="Arial"/>
                        <a:cs typeface="Arial"/>
                      </a:rPr>
                      <a:t>YU7EF 11</a:t>
                    </a:r>
                  </a:p>
                </c:rich>
              </c:tx>
              <c:numFmt formatCode="General" sourceLinked="1"/>
              <c:showLegendKey val="0"/>
              <c:showVal val="0"/>
              <c:showBubbleSize val="0"/>
              <c:showCatName val="1"/>
              <c:showSerName val="0"/>
              <c:showPercent val="0"/>
            </c:dLbl>
            <c:dLbl>
              <c:idx val="183"/>
              <c:tx>
                <c:rich>
                  <a:bodyPr vert="horz" rot="0" anchor="ctr"/>
                  <a:lstStyle/>
                  <a:p>
                    <a:pPr algn="ctr">
                      <a:defRPr/>
                    </a:pPr>
                    <a:r>
                      <a:rPr lang="en-US" cap="none" sz="700" b="0" i="0" u="none" baseline="0">
                        <a:solidFill>
                          <a:srgbClr val="000000"/>
                        </a:solidFill>
                        <a:latin typeface="Arial"/>
                        <a:ea typeface="Arial"/>
                        <a:cs typeface="Arial"/>
                      </a:rPr>
                      <a:t>G0KSC 11 BV LFA</a:t>
                    </a:r>
                  </a:p>
                </c:rich>
              </c:tx>
              <c:numFmt formatCode="General" sourceLinked="1"/>
              <c:dLblPos val="r"/>
              <c:showLegendKey val="0"/>
              <c:showVal val="0"/>
              <c:showBubbleSize val="0"/>
              <c:showCatName val="1"/>
              <c:showSerName val="0"/>
              <c:showPercent val="0"/>
            </c:dLbl>
            <c:dLbl>
              <c:idx val="184"/>
              <c:tx>
                <c:rich>
                  <a:bodyPr vert="horz" rot="0" anchor="ctr"/>
                  <a:lstStyle/>
                  <a:p>
                    <a:pPr algn="ctr">
                      <a:defRPr/>
                    </a:pPr>
                    <a:r>
                      <a:rPr lang="en-US" cap="none" sz="700" b="0" i="0" u="none" baseline="0">
                        <a:solidFill>
                          <a:srgbClr val="000000"/>
                        </a:solidFill>
                        <a:latin typeface="Arial"/>
                        <a:ea typeface="Arial"/>
                        <a:cs typeface="Arial"/>
                      </a:rPr>
                      <a:t>M² 6M11JKV</a:t>
                    </a:r>
                  </a:p>
                </c:rich>
              </c:tx>
              <c:numFmt formatCode="General" sourceLinked="1"/>
              <c:showLegendKey val="0"/>
              <c:showVal val="0"/>
              <c:showBubbleSize val="0"/>
              <c:showCatName val="1"/>
              <c:showSerName val="0"/>
              <c:showPercent val="0"/>
            </c:dLbl>
            <c:dLbl>
              <c:idx val="185"/>
              <c:tx>
                <c:rich>
                  <a:bodyPr vert="horz" rot="0" anchor="ctr"/>
                  <a:lstStyle/>
                  <a:p>
                    <a:pPr algn="ctr">
                      <a:defRPr/>
                    </a:pPr>
                    <a:r>
                      <a:rPr lang="en-US" cap="none" sz="700" b="0" i="0" u="none" baseline="0">
                        <a:solidFill>
                          <a:srgbClr val="000000"/>
                        </a:solidFill>
                        <a:latin typeface="Arial"/>
                        <a:ea typeface="Arial"/>
                        <a:cs typeface="Arial"/>
                      </a:rPr>
                      <a:t>InnoV 12 LFA</a:t>
                    </a:r>
                  </a:p>
                </c:rich>
              </c:tx>
              <c:numFmt formatCode="General" sourceLinked="1"/>
              <c:showLegendKey val="0"/>
              <c:showVal val="0"/>
              <c:showBubbleSize val="0"/>
              <c:showCatName val="1"/>
              <c:showSerName val="0"/>
              <c:showPercent val="0"/>
            </c:dLbl>
            <c:dLbl>
              <c:idx val="186"/>
              <c:tx>
                <c:rich>
                  <a:bodyPr vert="horz" rot="0" anchor="ctr"/>
                  <a:lstStyle/>
                  <a:p>
                    <a:pPr algn="ctr">
                      <a:defRPr/>
                    </a:pPr>
                    <a:r>
                      <a:rPr lang="en-US" cap="none" sz="700" b="0" i="0" u="none" baseline="0">
                        <a:solidFill>
                          <a:srgbClr val="000000"/>
                        </a:solidFill>
                        <a:latin typeface="Arial"/>
                        <a:ea typeface="Arial"/>
                        <a:cs typeface="Arial"/>
                      </a:rPr>
                      <a:t>DK7ZB 13</a:t>
                    </a:r>
                  </a:p>
                </c:rich>
              </c:tx>
              <c:numFmt formatCode="General" sourceLinked="1"/>
              <c:dLblPos val="r"/>
              <c:showLegendKey val="0"/>
              <c:showVal val="0"/>
              <c:showBubbleSize val="0"/>
              <c:showCatName val="1"/>
              <c:showSerName val="0"/>
              <c:showPercent val="0"/>
            </c:dLbl>
            <c:dLbl>
              <c:idx val="187"/>
              <c:tx>
                <c:rich>
                  <a:bodyPr vert="horz" rot="0" anchor="ctr"/>
                  <a:lstStyle/>
                  <a:p>
                    <a:pPr algn="ctr">
                      <a:defRPr/>
                    </a:pPr>
                    <a:r>
                      <a:rPr lang="en-US" cap="none" sz="700" b="0" i="0" u="none" baseline="0">
                        <a:solidFill>
                          <a:srgbClr val="000000"/>
                        </a:solidFill>
                        <a:latin typeface="Arial"/>
                        <a:ea typeface="Arial"/>
                        <a:cs typeface="Arial"/>
                      </a:rPr>
                      <a:t>BVO 18 Rope Yagi</a:t>
                    </a:r>
                  </a:p>
                </c:rich>
              </c:tx>
              <c:numFmt formatCode="General" sourceLinked="1"/>
              <c:showLegendKey val="0"/>
              <c:showVal val="0"/>
              <c:showBubbleSize val="0"/>
              <c:showCatName val="1"/>
              <c:showSerName val="0"/>
              <c:showPercent val="0"/>
            </c:dLbl>
            <c:dLbl>
              <c:idx val="188"/>
              <c:tx>
                <c:rich>
                  <a:bodyPr vert="horz" rot="0" anchor="ctr"/>
                  <a:lstStyle/>
                  <a:p>
                    <a:pPr algn="ctr">
                      <a:defRPr/>
                    </a:pPr>
                    <a:r>
                      <a:rPr lang="en-US" cap="none" sz="700" b="0" i="0" u="none" baseline="0">
                        <a:solidFill>
                          <a:srgbClr val="000000"/>
                        </a:solidFill>
                        <a:latin typeface="Arial"/>
                        <a:ea typeface="Arial"/>
                        <a:cs typeface="Arial"/>
                      </a:rPr>
                      <a:t>BVO 18 Rope Yagi</a:t>
                    </a:r>
                  </a:p>
                </c:rich>
              </c:tx>
              <c:numFmt formatCode="General" sourceLinked="1"/>
              <c:dLblPos val="l"/>
              <c:showLegendKey val="0"/>
              <c:showVal val="0"/>
              <c:showBubbleSize val="0"/>
              <c:showCatName val="1"/>
              <c:showSerName val="0"/>
              <c:showPercent val="0"/>
            </c:dLbl>
            <c:numFmt formatCode="General" sourceLinked="1"/>
            <c:showLegendKey val="0"/>
            <c:showVal val="1"/>
            <c:showBubbleSize val="0"/>
            <c:showCatName val="0"/>
            <c:showSerName val="0"/>
            <c:showPercent val="0"/>
          </c:dLbls>
          <c:trendline>
            <c:spPr>
              <a:ln w="25400">
                <a:solidFill>
                  <a:srgbClr val="000000"/>
                </a:solidFill>
              </a:ln>
            </c:spPr>
            <c:trendlineType val="poly"/>
            <c:order val="4"/>
            <c:dispEq val="0"/>
            <c:dispRSqr val="0"/>
          </c:trendline>
          <c:xVal>
            <c:numRef>
              <c:f>'VE7BQH 50 MHz Tables'!$B$13:$B$199</c:f>
              <c:numCache>
                <c:ptCount val="187"/>
                <c:pt idx="0">
                  <c:v>0.07</c:v>
                </c:pt>
                <c:pt idx="1">
                  <c:v>0.14</c:v>
                </c:pt>
                <c:pt idx="2">
                  <c:v>0.21</c:v>
                </c:pt>
                <c:pt idx="3">
                  <c:v>0.28</c:v>
                </c:pt>
                <c:pt idx="4">
                  <c:v>0.29</c:v>
                </c:pt>
                <c:pt idx="5">
                  <c:v>0.3</c:v>
                </c:pt>
                <c:pt idx="6">
                  <c:v>0.31</c:v>
                </c:pt>
                <c:pt idx="7">
                  <c:v>0.31</c:v>
                </c:pt>
                <c:pt idx="8">
                  <c:v>0.31</c:v>
                </c:pt>
                <c:pt idx="9">
                  <c:v>0.32</c:v>
                </c:pt>
                <c:pt idx="10">
                  <c:v>0.32</c:v>
                </c:pt>
                <c:pt idx="11">
                  <c:v>0.32</c:v>
                </c:pt>
                <c:pt idx="12">
                  <c:v>0.34</c:v>
                </c:pt>
                <c:pt idx="13">
                  <c:v>0.36</c:v>
                </c:pt>
                <c:pt idx="14">
                  <c:v>0.38</c:v>
                </c:pt>
                <c:pt idx="15">
                  <c:v>0.39</c:v>
                </c:pt>
                <c:pt idx="16">
                  <c:v>0.42</c:v>
                </c:pt>
                <c:pt idx="17">
                  <c:v>0.44</c:v>
                </c:pt>
                <c:pt idx="18">
                  <c:v>0.47</c:v>
                </c:pt>
                <c:pt idx="19">
                  <c:v>0.475</c:v>
                </c:pt>
                <c:pt idx="20">
                  <c:v>0.5</c:v>
                </c:pt>
                <c:pt idx="21">
                  <c:v>0.5</c:v>
                </c:pt>
                <c:pt idx="22">
                  <c:v>0.56</c:v>
                </c:pt>
                <c:pt idx="23">
                  <c:v>0.56</c:v>
                </c:pt>
                <c:pt idx="24">
                  <c:v>0.57</c:v>
                </c:pt>
                <c:pt idx="25">
                  <c:v>0.57</c:v>
                </c:pt>
                <c:pt idx="26">
                  <c:v>0.57</c:v>
                </c:pt>
                <c:pt idx="27">
                  <c:v>0.58</c:v>
                </c:pt>
                <c:pt idx="28">
                  <c:v>0.59</c:v>
                </c:pt>
                <c:pt idx="29">
                  <c:v>0.59</c:v>
                </c:pt>
                <c:pt idx="30">
                  <c:v>0.59</c:v>
                </c:pt>
                <c:pt idx="31">
                  <c:v>0.603</c:v>
                </c:pt>
                <c:pt idx="32">
                  <c:v>0.6</c:v>
                </c:pt>
                <c:pt idx="33">
                  <c:v>0.62</c:v>
                </c:pt>
                <c:pt idx="34">
                  <c:v>0.65</c:v>
                </c:pt>
                <c:pt idx="35">
                  <c:v>0.65</c:v>
                </c:pt>
                <c:pt idx="36">
                  <c:v>0.6545</c:v>
                </c:pt>
                <c:pt idx="37">
                  <c:v>0.65</c:v>
                </c:pt>
                <c:pt idx="38">
                  <c:v>0.66</c:v>
                </c:pt>
                <c:pt idx="39">
                  <c:v>0.657</c:v>
                </c:pt>
                <c:pt idx="40">
                  <c:v>0.657</c:v>
                </c:pt>
                <c:pt idx="41">
                  <c:v>0.68</c:v>
                </c:pt>
                <c:pt idx="42">
                  <c:v>0.69</c:v>
                </c:pt>
                <c:pt idx="43">
                  <c:v>0.71</c:v>
                </c:pt>
                <c:pt idx="44">
                  <c:v>0.73</c:v>
                </c:pt>
                <c:pt idx="45">
                  <c:v>0.73</c:v>
                </c:pt>
                <c:pt idx="46">
                  <c:v>0.74</c:v>
                </c:pt>
                <c:pt idx="47">
                  <c:v>0.752</c:v>
                </c:pt>
                <c:pt idx="48">
                  <c:v>0.75</c:v>
                </c:pt>
                <c:pt idx="49">
                  <c:v>0.75</c:v>
                </c:pt>
                <c:pt idx="50">
                  <c:v>0.75</c:v>
                </c:pt>
                <c:pt idx="51">
                  <c:v>0.75</c:v>
                </c:pt>
                <c:pt idx="52">
                  <c:v>0.755</c:v>
                </c:pt>
                <c:pt idx="53">
                  <c:v>0.76</c:v>
                </c:pt>
                <c:pt idx="54">
                  <c:v>0.79</c:v>
                </c:pt>
                <c:pt idx="55">
                  <c:v>0.8</c:v>
                </c:pt>
                <c:pt idx="56">
                  <c:v>0.8</c:v>
                </c:pt>
                <c:pt idx="57">
                  <c:v>0.8</c:v>
                </c:pt>
                <c:pt idx="58">
                  <c:v>0.807</c:v>
                </c:pt>
                <c:pt idx="59">
                  <c:v>0.81</c:v>
                </c:pt>
                <c:pt idx="60">
                  <c:v>0.82</c:v>
                </c:pt>
                <c:pt idx="61">
                  <c:v>0.87</c:v>
                </c:pt>
                <c:pt idx="62">
                  <c:v>0.91</c:v>
                </c:pt>
                <c:pt idx="63">
                  <c:v>0.91</c:v>
                </c:pt>
                <c:pt idx="64">
                  <c:v>0.92</c:v>
                </c:pt>
                <c:pt idx="65">
                  <c:v>0.9347</c:v>
                </c:pt>
                <c:pt idx="66">
                  <c:v>0.94</c:v>
                </c:pt>
                <c:pt idx="67">
                  <c:v>0.94</c:v>
                </c:pt>
                <c:pt idx="68">
                  <c:v>0.95</c:v>
                </c:pt>
                <c:pt idx="69">
                  <c:v>0.97</c:v>
                </c:pt>
                <c:pt idx="70">
                  <c:v>0.98</c:v>
                </c:pt>
                <c:pt idx="71">
                  <c:v>0.98</c:v>
                </c:pt>
                <c:pt idx="72">
                  <c:v>0.99</c:v>
                </c:pt>
                <c:pt idx="73">
                  <c:v>1</c:v>
                </c:pt>
                <c:pt idx="74">
                  <c:v>1</c:v>
                </c:pt>
                <c:pt idx="75">
                  <c:v>1</c:v>
                </c:pt>
                <c:pt idx="76">
                  <c:v>1</c:v>
                </c:pt>
                <c:pt idx="77">
                  <c:v>1</c:v>
                </c:pt>
                <c:pt idx="78">
                  <c:v>1.01</c:v>
                </c:pt>
                <c:pt idx="79">
                  <c:v>1.02</c:v>
                </c:pt>
                <c:pt idx="80">
                  <c:v>1.03</c:v>
                </c:pt>
                <c:pt idx="81">
                  <c:v>1.03</c:v>
                </c:pt>
                <c:pt idx="82">
                  <c:v>1.03</c:v>
                </c:pt>
                <c:pt idx="83">
                  <c:v>1.036</c:v>
                </c:pt>
                <c:pt idx="84">
                  <c:v>1.04</c:v>
                </c:pt>
                <c:pt idx="85">
                  <c:v>1.04</c:v>
                </c:pt>
                <c:pt idx="86">
                  <c:v>1.04</c:v>
                </c:pt>
                <c:pt idx="87">
                  <c:v>1.05</c:v>
                </c:pt>
                <c:pt idx="88">
                  <c:v>1.058</c:v>
                </c:pt>
                <c:pt idx="89">
                  <c:v>1.08</c:v>
                </c:pt>
                <c:pt idx="90">
                  <c:v>1.09</c:v>
                </c:pt>
                <c:pt idx="91">
                  <c:v>1.12</c:v>
                </c:pt>
                <c:pt idx="92">
                  <c:v>1.14</c:v>
                </c:pt>
                <c:pt idx="93">
                  <c:v>1.15</c:v>
                </c:pt>
                <c:pt idx="94">
                  <c:v>1.15</c:v>
                </c:pt>
                <c:pt idx="95">
                  <c:v>1.15</c:v>
                </c:pt>
                <c:pt idx="96">
                  <c:v>1.15</c:v>
                </c:pt>
                <c:pt idx="97">
                  <c:v>1.17</c:v>
                </c:pt>
                <c:pt idx="98">
                  <c:v>1.19</c:v>
                </c:pt>
                <c:pt idx="99">
                  <c:v>1.19</c:v>
                </c:pt>
                <c:pt idx="100">
                  <c:v>1.2</c:v>
                </c:pt>
                <c:pt idx="101">
                  <c:v>1.206</c:v>
                </c:pt>
                <c:pt idx="102">
                  <c:v>1.214</c:v>
                </c:pt>
                <c:pt idx="103">
                  <c:v>1.214</c:v>
                </c:pt>
                <c:pt idx="104">
                  <c:v>1.21</c:v>
                </c:pt>
                <c:pt idx="105">
                  <c:v>1.22</c:v>
                </c:pt>
                <c:pt idx="106">
                  <c:v>1.22</c:v>
                </c:pt>
                <c:pt idx="107">
                  <c:v>1.22</c:v>
                </c:pt>
                <c:pt idx="108">
                  <c:v>1.2215</c:v>
                </c:pt>
                <c:pt idx="109">
                  <c:v>1.228</c:v>
                </c:pt>
                <c:pt idx="110">
                  <c:v>1.24</c:v>
                </c:pt>
                <c:pt idx="111">
                  <c:v>1.28</c:v>
                </c:pt>
                <c:pt idx="112">
                  <c:v>1.29</c:v>
                </c:pt>
                <c:pt idx="113">
                  <c:v>1.3</c:v>
                </c:pt>
                <c:pt idx="114">
                  <c:v>1.31</c:v>
                </c:pt>
                <c:pt idx="115">
                  <c:v>1.33</c:v>
                </c:pt>
                <c:pt idx="116">
                  <c:v>1.33</c:v>
                </c:pt>
                <c:pt idx="117">
                  <c:v>1.34</c:v>
                </c:pt>
                <c:pt idx="118">
                  <c:v>1.387</c:v>
                </c:pt>
                <c:pt idx="119">
                  <c:v>1.42</c:v>
                </c:pt>
                <c:pt idx="120">
                  <c:v>1.4542</c:v>
                </c:pt>
                <c:pt idx="121">
                  <c:v>1.49</c:v>
                </c:pt>
                <c:pt idx="122">
                  <c:v>1.49</c:v>
                </c:pt>
                <c:pt idx="123">
                  <c:v>1.52</c:v>
                </c:pt>
                <c:pt idx="124">
                  <c:v>1.53</c:v>
                </c:pt>
                <c:pt idx="125">
                  <c:v>1.56</c:v>
                </c:pt>
                <c:pt idx="126">
                  <c:v>1.56</c:v>
                </c:pt>
                <c:pt idx="127">
                  <c:v>1.56</c:v>
                </c:pt>
                <c:pt idx="128">
                  <c:v>1.56</c:v>
                </c:pt>
                <c:pt idx="129">
                  <c:v>1.569</c:v>
                </c:pt>
                <c:pt idx="130">
                  <c:v>1.57</c:v>
                </c:pt>
                <c:pt idx="131">
                  <c:v>1.62</c:v>
                </c:pt>
                <c:pt idx="132">
                  <c:v>1.62</c:v>
                </c:pt>
                <c:pt idx="133">
                  <c:v>1.63</c:v>
                </c:pt>
                <c:pt idx="134">
                  <c:v>1.64</c:v>
                </c:pt>
                <c:pt idx="135">
                  <c:v>1.65</c:v>
                </c:pt>
                <c:pt idx="136">
                  <c:v>1.66</c:v>
                </c:pt>
                <c:pt idx="137">
                  <c:v>1.66</c:v>
                </c:pt>
                <c:pt idx="138">
                  <c:v>1.67</c:v>
                </c:pt>
                <c:pt idx="139">
                  <c:v>1.69</c:v>
                </c:pt>
                <c:pt idx="140">
                  <c:v>1.69</c:v>
                </c:pt>
                <c:pt idx="141">
                  <c:v>1.706</c:v>
                </c:pt>
                <c:pt idx="142">
                  <c:v>1.7168</c:v>
                </c:pt>
                <c:pt idx="143">
                  <c:v>1.744</c:v>
                </c:pt>
                <c:pt idx="144">
                  <c:v>1.876</c:v>
                </c:pt>
                <c:pt idx="145">
                  <c:v>1.96</c:v>
                </c:pt>
                <c:pt idx="146">
                  <c:v>1.96</c:v>
                </c:pt>
                <c:pt idx="147">
                  <c:v>2</c:v>
                </c:pt>
                <c:pt idx="148">
                  <c:v>2</c:v>
                </c:pt>
                <c:pt idx="149">
                  <c:v>2.031</c:v>
                </c:pt>
                <c:pt idx="150">
                  <c:v>2.03</c:v>
                </c:pt>
                <c:pt idx="151">
                  <c:v>2.05</c:v>
                </c:pt>
                <c:pt idx="152">
                  <c:v>2.05</c:v>
                </c:pt>
                <c:pt idx="153">
                  <c:v>2.0617</c:v>
                </c:pt>
                <c:pt idx="154">
                  <c:v>2.07</c:v>
                </c:pt>
                <c:pt idx="155">
                  <c:v>2.08</c:v>
                </c:pt>
                <c:pt idx="156">
                  <c:v>2.09</c:v>
                </c:pt>
                <c:pt idx="157">
                  <c:v>2.09</c:v>
                </c:pt>
                <c:pt idx="158">
                  <c:v>2.09</c:v>
                </c:pt>
                <c:pt idx="159">
                  <c:v>2.107</c:v>
                </c:pt>
                <c:pt idx="160">
                  <c:v>2.16</c:v>
                </c:pt>
                <c:pt idx="161">
                  <c:v>2.16</c:v>
                </c:pt>
                <c:pt idx="162">
                  <c:v>2.18</c:v>
                </c:pt>
                <c:pt idx="163">
                  <c:v>2.18</c:v>
                </c:pt>
                <c:pt idx="164">
                  <c:v>2.2</c:v>
                </c:pt>
                <c:pt idx="165">
                  <c:v>2.277</c:v>
                </c:pt>
                <c:pt idx="166">
                  <c:v>2.34</c:v>
                </c:pt>
                <c:pt idx="167">
                  <c:v>2.4389</c:v>
                </c:pt>
                <c:pt idx="168">
                  <c:v>2.5</c:v>
                </c:pt>
                <c:pt idx="169">
                  <c:v>2.51</c:v>
                </c:pt>
                <c:pt idx="170">
                  <c:v>2.51</c:v>
                </c:pt>
                <c:pt idx="171">
                  <c:v>2.51</c:v>
                </c:pt>
                <c:pt idx="172">
                  <c:v>2.52</c:v>
                </c:pt>
                <c:pt idx="173">
                  <c:v>2.54</c:v>
                </c:pt>
                <c:pt idx="174">
                  <c:v>2.57</c:v>
                </c:pt>
                <c:pt idx="175">
                  <c:v>2.58</c:v>
                </c:pt>
                <c:pt idx="176">
                  <c:v>2.59</c:v>
                </c:pt>
                <c:pt idx="177">
                  <c:v>2.5939</c:v>
                </c:pt>
                <c:pt idx="178">
                  <c:v>2.96</c:v>
                </c:pt>
                <c:pt idx="179">
                  <c:v>3</c:v>
                </c:pt>
                <c:pt idx="180">
                  <c:v>3.05</c:v>
                </c:pt>
                <c:pt idx="181">
                  <c:v>3.13</c:v>
                </c:pt>
                <c:pt idx="182">
                  <c:v>3.37</c:v>
                </c:pt>
                <c:pt idx="183">
                  <c:v>3.52</c:v>
                </c:pt>
                <c:pt idx="184">
                  <c:v>3.82</c:v>
                </c:pt>
                <c:pt idx="185">
                  <c:v>4.26</c:v>
                </c:pt>
                <c:pt idx="186">
                  <c:v>5.03</c:v>
                </c:pt>
              </c:numCache>
            </c:numRef>
          </c:xVal>
          <c:yVal>
            <c:numRef>
              <c:f>'VE7BQH 50 MHz Tables'!$I$12:$I$199</c:f>
              <c:numCache>
                <c:ptCount val="188"/>
                <c:pt idx="0">
                  <c:v>-27.5554690067333</c:v>
                </c:pt>
                <c:pt idx="1">
                  <c:v>-29.780839164550365</c:v>
                </c:pt>
                <c:pt idx="2">
                  <c:v>-29.517581995187506</c:v>
                </c:pt>
                <c:pt idx="3">
                  <c:v>-27.32392855255939</c:v>
                </c:pt>
                <c:pt idx="4">
                  <c:v>-25.34473435548589</c:v>
                </c:pt>
                <c:pt idx="5">
                  <c:v>-27.230892004031666</c:v>
                </c:pt>
                <c:pt idx="6">
                  <c:v>-28.366916240804645</c:v>
                </c:pt>
                <c:pt idx="7">
                  <c:v>-27.28820232012444</c:v>
                </c:pt>
                <c:pt idx="8">
                  <c:v>-26.211484009632297</c:v>
                </c:pt>
                <c:pt idx="9">
                  <c:v>-25.22096458028158</c:v>
                </c:pt>
                <c:pt idx="10">
                  <c:v>-25.236824352970707</c:v>
                </c:pt>
                <c:pt idx="11">
                  <c:v>-26.130143551227867</c:v>
                </c:pt>
                <c:pt idx="12">
                  <c:v>-25.77378098011058</c:v>
                </c:pt>
                <c:pt idx="13">
                  <c:v>-26.253612319190026</c:v>
                </c:pt>
                <c:pt idx="14">
                  <c:v>-25.200442649304122</c:v>
                </c:pt>
                <c:pt idx="15">
                  <c:v>-24.76066753193401</c:v>
                </c:pt>
                <c:pt idx="16">
                  <c:v>-25.619544562751557</c:v>
                </c:pt>
                <c:pt idx="17">
                  <c:v>-26.349366875074132</c:v>
                </c:pt>
                <c:pt idx="18">
                  <c:v>-24.571182659977488</c:v>
                </c:pt>
                <c:pt idx="19">
                  <c:v>-24.800226787432784</c:v>
                </c:pt>
                <c:pt idx="20">
                  <c:v>-25.355293514065774</c:v>
                </c:pt>
                <c:pt idx="21">
                  <c:v>-24.933846608801932</c:v>
                </c:pt>
                <c:pt idx="22">
                  <c:v>-24.94382581007761</c:v>
                </c:pt>
                <c:pt idx="23">
                  <c:v>-24.860118658608886</c:v>
                </c:pt>
                <c:pt idx="24">
                  <c:v>-24.300647737074804</c:v>
                </c:pt>
                <c:pt idx="25">
                  <c:v>-24.55209954257693</c:v>
                </c:pt>
                <c:pt idx="26">
                  <c:v>-24.073556345666262</c:v>
                </c:pt>
                <c:pt idx="27">
                  <c:v>-24.289489293409673</c:v>
                </c:pt>
                <c:pt idx="28">
                  <c:v>-27.62478812334863</c:v>
                </c:pt>
                <c:pt idx="29">
                  <c:v>-27.675983774985486</c:v>
                </c:pt>
                <c:pt idx="30">
                  <c:v>-27.543437528574763</c:v>
                </c:pt>
                <c:pt idx="31">
                  <c:v>-24.799027387055986</c:v>
                </c:pt>
                <c:pt idx="32">
                  <c:v>-24.17159374274966</c:v>
                </c:pt>
                <c:pt idx="33">
                  <c:v>-25.189332335190898</c:v>
                </c:pt>
                <c:pt idx="34">
                  <c:v>-25.277470309353465</c:v>
                </c:pt>
                <c:pt idx="35">
                  <c:v>-25.547333697179475</c:v>
                </c:pt>
                <c:pt idx="36">
                  <c:v>-24.214529958388074</c:v>
                </c:pt>
                <c:pt idx="37">
                  <c:v>-24.47921156718157</c:v>
                </c:pt>
                <c:pt idx="38">
                  <c:v>-25.21871010533388</c:v>
                </c:pt>
                <c:pt idx="39">
                  <c:v>-24.409970747747664</c:v>
                </c:pt>
                <c:pt idx="40">
                  <c:v>-24.441364862949836</c:v>
                </c:pt>
                <c:pt idx="41">
                  <c:v>-23.782219859435564</c:v>
                </c:pt>
                <c:pt idx="42">
                  <c:v>-24.548449507048506</c:v>
                </c:pt>
                <c:pt idx="43">
                  <c:v>-24.49471556890904</c:v>
                </c:pt>
                <c:pt idx="44">
                  <c:v>-24.856649030866425</c:v>
                </c:pt>
                <c:pt idx="45">
                  <c:v>-26.121181225265374</c:v>
                </c:pt>
                <c:pt idx="46">
                  <c:v>-23.41377683921378</c:v>
                </c:pt>
                <c:pt idx="47">
                  <c:v>-23.06713602963969</c:v>
                </c:pt>
                <c:pt idx="48">
                  <c:v>-23.709046960322876</c:v>
                </c:pt>
                <c:pt idx="49">
                  <c:v>-24.57718194449125</c:v>
                </c:pt>
                <c:pt idx="50">
                  <c:v>-24.742322852307055</c:v>
                </c:pt>
                <c:pt idx="51">
                  <c:v>-24.539812662392432</c:v>
                </c:pt>
                <c:pt idx="52">
                  <c:v>-25.31438977782151</c:v>
                </c:pt>
                <c:pt idx="53">
                  <c:v>-24.316858195382704</c:v>
                </c:pt>
                <c:pt idx="54">
                  <c:v>-23.204559290444944</c:v>
                </c:pt>
                <c:pt idx="55">
                  <c:v>-23.587148433947547</c:v>
                </c:pt>
                <c:pt idx="56">
                  <c:v>-24.733211493891073</c:v>
                </c:pt>
                <c:pt idx="57">
                  <c:v>-24.63366534767627</c:v>
                </c:pt>
                <c:pt idx="58">
                  <c:v>-22.896357996386676</c:v>
                </c:pt>
                <c:pt idx="59">
                  <c:v>-25.437990907587373</c:v>
                </c:pt>
                <c:pt idx="60">
                  <c:v>-22.939415153218413</c:v>
                </c:pt>
                <c:pt idx="61">
                  <c:v>-23.152448086580513</c:v>
                </c:pt>
                <c:pt idx="62">
                  <c:v>-24.103996832322665</c:v>
                </c:pt>
                <c:pt idx="63">
                  <c:v>-23.85717133200233</c:v>
                </c:pt>
                <c:pt idx="64">
                  <c:v>-23.870189704326318</c:v>
                </c:pt>
                <c:pt idx="65">
                  <c:v>-23.221952942903776</c:v>
                </c:pt>
                <c:pt idx="66">
                  <c:v>-23.807762143861286</c:v>
                </c:pt>
                <c:pt idx="67">
                  <c:v>-23.87130846416216</c:v>
                </c:pt>
                <c:pt idx="68">
                  <c:v>-23.173551389607997</c:v>
                </c:pt>
                <c:pt idx="69">
                  <c:v>-22.53821311587555</c:v>
                </c:pt>
                <c:pt idx="70">
                  <c:v>-21.980135402282432</c:v>
                </c:pt>
                <c:pt idx="71">
                  <c:v>-24.406466357469483</c:v>
                </c:pt>
                <c:pt idx="72">
                  <c:v>-23.32995752790072</c:v>
                </c:pt>
                <c:pt idx="73">
                  <c:v>-24.165919680317174</c:v>
                </c:pt>
                <c:pt idx="74">
                  <c:v>-24.26907511893382</c:v>
                </c:pt>
                <c:pt idx="75">
                  <c:v>-24.125822001812917</c:v>
                </c:pt>
                <c:pt idx="76">
                  <c:v>-23.388502089975916</c:v>
                </c:pt>
                <c:pt idx="77">
                  <c:v>-23.95053677382668</c:v>
                </c:pt>
                <c:pt idx="78">
                  <c:v>-22.380967226889773</c:v>
                </c:pt>
                <c:pt idx="79">
                  <c:v>-23.582798946251994</c:v>
                </c:pt>
                <c:pt idx="80">
                  <c:v>-22.94018104986218</c:v>
                </c:pt>
                <c:pt idx="81">
                  <c:v>-23.750108035268404</c:v>
                </c:pt>
                <c:pt idx="82">
                  <c:v>-23.72210853822592</c:v>
                </c:pt>
                <c:pt idx="83">
                  <c:v>-22.70240123690559</c:v>
                </c:pt>
                <c:pt idx="84">
                  <c:v>-22.518098666474064</c:v>
                </c:pt>
                <c:pt idx="85">
                  <c:v>-24.484210557983218</c:v>
                </c:pt>
                <c:pt idx="86">
                  <c:v>-22.563968171956628</c:v>
                </c:pt>
                <c:pt idx="87">
                  <c:v>-22.26520176727306</c:v>
                </c:pt>
                <c:pt idx="88">
                  <c:v>-22.087555886484825</c:v>
                </c:pt>
                <c:pt idx="89">
                  <c:v>-22.32829460459058</c:v>
                </c:pt>
                <c:pt idx="90">
                  <c:v>-22.902399911209766</c:v>
                </c:pt>
                <c:pt idx="91">
                  <c:v>-23.2404336299878</c:v>
                </c:pt>
                <c:pt idx="92">
                  <c:v>-22.108412316908886</c:v>
                </c:pt>
                <c:pt idx="93">
                  <c:v>-22.16848137292583</c:v>
                </c:pt>
                <c:pt idx="94">
                  <c:v>-22.68776282565367</c:v>
                </c:pt>
                <c:pt idx="95">
                  <c:v>-22.139854617525973</c:v>
                </c:pt>
                <c:pt idx="96">
                  <c:v>-23.06782538792675</c:v>
                </c:pt>
                <c:pt idx="97">
                  <c:v>-21.922743693988973</c:v>
                </c:pt>
                <c:pt idx="98">
                  <c:v>-22.51837715419145</c:v>
                </c:pt>
                <c:pt idx="99">
                  <c:v>-22.855702759710724</c:v>
                </c:pt>
                <c:pt idx="100">
                  <c:v>-23.044532142510025</c:v>
                </c:pt>
                <c:pt idx="101">
                  <c:v>-22.822868971791742</c:v>
                </c:pt>
                <c:pt idx="102">
                  <c:v>-22.908072420937746</c:v>
                </c:pt>
                <c:pt idx="103">
                  <c:v>-26.072084435854496</c:v>
                </c:pt>
                <c:pt idx="104">
                  <c:v>-27.689828289848975</c:v>
                </c:pt>
                <c:pt idx="105">
                  <c:v>-22.243932518432928</c:v>
                </c:pt>
                <c:pt idx="106">
                  <c:v>-23.307065901631077</c:v>
                </c:pt>
                <c:pt idx="107">
                  <c:v>-22.402063271750823</c:v>
                </c:pt>
                <c:pt idx="108">
                  <c:v>-22.08594183636625</c:v>
                </c:pt>
                <c:pt idx="109">
                  <c:v>-22.81499260402408</c:v>
                </c:pt>
                <c:pt idx="110">
                  <c:v>-24.34357062539734</c:v>
                </c:pt>
                <c:pt idx="111">
                  <c:v>-21.683236551983818</c:v>
                </c:pt>
                <c:pt idx="112">
                  <c:v>-22.91087118900572</c:v>
                </c:pt>
                <c:pt idx="113">
                  <c:v>-23.117239998673334</c:v>
                </c:pt>
                <c:pt idx="114">
                  <c:v>-22.17932275260314</c:v>
                </c:pt>
                <c:pt idx="115">
                  <c:v>-23.598455044905712</c:v>
                </c:pt>
                <c:pt idx="116">
                  <c:v>-22.733060219451495</c:v>
                </c:pt>
                <c:pt idx="117">
                  <c:v>-22.439713580113676</c:v>
                </c:pt>
                <c:pt idx="118">
                  <c:v>-23.691877565966713</c:v>
                </c:pt>
                <c:pt idx="119">
                  <c:v>-21.815156965920373</c:v>
                </c:pt>
                <c:pt idx="120">
                  <c:v>-27.82988898551315</c:v>
                </c:pt>
                <c:pt idx="121">
                  <c:v>-22.048798729563742</c:v>
                </c:pt>
                <c:pt idx="122">
                  <c:v>-21.908792799297235</c:v>
                </c:pt>
                <c:pt idx="123">
                  <c:v>-21.557423767263327</c:v>
                </c:pt>
                <c:pt idx="124">
                  <c:v>-21.722520319368197</c:v>
                </c:pt>
                <c:pt idx="125">
                  <c:v>-21.989174292969963</c:v>
                </c:pt>
                <c:pt idx="126">
                  <c:v>-21.419865441864854</c:v>
                </c:pt>
                <c:pt idx="127">
                  <c:v>-21.67305877667556</c:v>
                </c:pt>
                <c:pt idx="128">
                  <c:v>-21.317959484983806</c:v>
                </c:pt>
                <c:pt idx="129">
                  <c:v>-20.905357120383865</c:v>
                </c:pt>
                <c:pt idx="130">
                  <c:v>-22.089257853544</c:v>
                </c:pt>
                <c:pt idx="131">
                  <c:v>-21.673240201699144</c:v>
                </c:pt>
                <c:pt idx="132">
                  <c:v>-21.362342037606737</c:v>
                </c:pt>
                <c:pt idx="133">
                  <c:v>-21.895447605166304</c:v>
                </c:pt>
                <c:pt idx="134">
                  <c:v>-20.92946354631352</c:v>
                </c:pt>
                <c:pt idx="135">
                  <c:v>-21.087130476373474</c:v>
                </c:pt>
                <c:pt idx="136">
                  <c:v>-22.621113040565334</c:v>
                </c:pt>
                <c:pt idx="137">
                  <c:v>-21.065382980360962</c:v>
                </c:pt>
                <c:pt idx="138">
                  <c:v>-21.494673610218133</c:v>
                </c:pt>
                <c:pt idx="139">
                  <c:v>-21.456365965990067</c:v>
                </c:pt>
                <c:pt idx="140">
                  <c:v>-23.997594118220118</c:v>
                </c:pt>
                <c:pt idx="141">
                  <c:v>-21.015407572598246</c:v>
                </c:pt>
                <c:pt idx="142">
                  <c:v>-21.23079306695803</c:v>
                </c:pt>
                <c:pt idx="143">
                  <c:v>-21.066451817797194</c:v>
                </c:pt>
                <c:pt idx="144">
                  <c:v>-21.085224778491376</c:v>
                </c:pt>
                <c:pt idx="145">
                  <c:v>-20.710881813143406</c:v>
                </c:pt>
                <c:pt idx="146">
                  <c:v>-20.098699602380385</c:v>
                </c:pt>
                <c:pt idx="147">
                  <c:v>-20.833505349358187</c:v>
                </c:pt>
                <c:pt idx="148">
                  <c:v>-20.517534670790692</c:v>
                </c:pt>
                <c:pt idx="149">
                  <c:v>-20.68489799078222</c:v>
                </c:pt>
                <c:pt idx="150">
                  <c:v>-20.25869113553103</c:v>
                </c:pt>
                <c:pt idx="151">
                  <c:v>-20.407922124841544</c:v>
                </c:pt>
                <c:pt idx="152">
                  <c:v>-20.35117562188492</c:v>
                </c:pt>
                <c:pt idx="153">
                  <c:v>-20.559752731881073</c:v>
                </c:pt>
                <c:pt idx="154">
                  <c:v>-20.312378879241436</c:v>
                </c:pt>
                <c:pt idx="155">
                  <c:v>-20.05525335058561</c:v>
                </c:pt>
                <c:pt idx="156">
                  <c:v>-19.85511650970264</c:v>
                </c:pt>
                <c:pt idx="157">
                  <c:v>-19.748387222387695</c:v>
                </c:pt>
                <c:pt idx="158">
                  <c:v>-19.786072379429648</c:v>
                </c:pt>
                <c:pt idx="159">
                  <c:v>-20.918700910397195</c:v>
                </c:pt>
                <c:pt idx="160">
                  <c:v>-19.76538929640066</c:v>
                </c:pt>
                <c:pt idx="161">
                  <c:v>-19.897167906111893</c:v>
                </c:pt>
                <c:pt idx="162">
                  <c:v>-19.78003281103851</c:v>
                </c:pt>
                <c:pt idx="163">
                  <c:v>-19.9827644597115</c:v>
                </c:pt>
                <c:pt idx="164">
                  <c:v>-20.02062598153491</c:v>
                </c:pt>
                <c:pt idx="165">
                  <c:v>-20.70002536458365</c:v>
                </c:pt>
                <c:pt idx="166">
                  <c:v>-20.38138099396081</c:v>
                </c:pt>
                <c:pt idx="167">
                  <c:v>-19.864812716217834</c:v>
                </c:pt>
                <c:pt idx="168">
                  <c:v>-18.875962294446406</c:v>
                </c:pt>
                <c:pt idx="169">
                  <c:v>-18.97017970928075</c:v>
                </c:pt>
                <c:pt idx="170">
                  <c:v>-19.605350558594928</c:v>
                </c:pt>
                <c:pt idx="171">
                  <c:v>-19.386941882743628</c:v>
                </c:pt>
                <c:pt idx="172">
                  <c:v>-18.759156203917318</c:v>
                </c:pt>
                <c:pt idx="173">
                  <c:v>-18.67777029755885</c:v>
                </c:pt>
                <c:pt idx="174">
                  <c:v>-19.69915534481327</c:v>
                </c:pt>
                <c:pt idx="175">
                  <c:v>-19.610402647853178</c:v>
                </c:pt>
                <c:pt idx="176">
                  <c:v>-19.329539485771008</c:v>
                </c:pt>
                <c:pt idx="177">
                  <c:v>-18.719795218845814</c:v>
                </c:pt>
                <c:pt idx="178">
                  <c:v>-19.843947564455856</c:v>
                </c:pt>
                <c:pt idx="179">
                  <c:v>-17.695565720852333</c:v>
                </c:pt>
                <c:pt idx="180">
                  <c:v>-17.66897570702833</c:v>
                </c:pt>
                <c:pt idx="181">
                  <c:v>-17.68879357720847</c:v>
                </c:pt>
                <c:pt idx="182">
                  <c:v>-17.68781020614084</c:v>
                </c:pt>
                <c:pt idx="183">
                  <c:v>-17.133098444785677</c:v>
                </c:pt>
                <c:pt idx="184">
                  <c:v>-19.36525599268227</c:v>
                </c:pt>
                <c:pt idx="185">
                  <c:v>-16.88444559448263</c:v>
                </c:pt>
                <c:pt idx="186">
                  <c:v>-17.5859974772177</c:v>
                </c:pt>
                <c:pt idx="187">
                  <c:v>-17.099240069066294</c:v>
                </c:pt>
              </c:numCache>
            </c:numRef>
          </c:yVal>
          <c:smooth val="1"/>
        </c:ser>
        <c:axId val="13249594"/>
        <c:axId val="52137483"/>
      </c:scatterChart>
      <c:valAx>
        <c:axId val="13249594"/>
        <c:scaling>
          <c:orientation val="minMax"/>
          <c:max val="4"/>
          <c:min val="0.5"/>
        </c:scaling>
        <c:axPos val="b"/>
        <c:title>
          <c:tx>
            <c:rich>
              <a:bodyPr vert="horz" rot="0" anchor="ctr"/>
              <a:lstStyle/>
              <a:p>
                <a:pPr algn="ctr">
                  <a:defRPr/>
                </a:pPr>
                <a:r>
                  <a:rPr lang="en-US" cap="none" sz="1200" b="1" i="0" u="none" baseline="0">
                    <a:solidFill>
                      <a:srgbClr val="000000"/>
                    </a:solidFill>
                    <a:latin typeface="Arial"/>
                    <a:ea typeface="Arial"/>
                    <a:cs typeface="Arial"/>
                  </a:rPr>
                  <a:t>[wl]</a:t>
                </a:r>
              </a:p>
            </c:rich>
          </c:tx>
          <c:layout>
            <c:manualLayout>
              <c:xMode val="factor"/>
              <c:yMode val="factor"/>
              <c:x val="0.2535"/>
              <c:y val="0.121"/>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2137483"/>
        <c:crossesAt val="-10"/>
        <c:crossBetween val="midCat"/>
        <c:dispUnits/>
        <c:majorUnit val="0.5"/>
        <c:minorUnit val="0.4"/>
      </c:valAx>
      <c:valAx>
        <c:axId val="52137483"/>
        <c:scaling>
          <c:orientation val="minMax"/>
          <c:max val="-10"/>
          <c:min val="-20"/>
        </c:scaling>
        <c:axPos val="l"/>
        <c:title>
          <c:tx>
            <c:rich>
              <a:bodyPr vert="horz" rot="-5400000" anchor="ctr"/>
              <a:lstStyle/>
              <a:p>
                <a:pPr algn="ctr">
                  <a:defRPr/>
                </a:pPr>
                <a:r>
                  <a:rPr lang="en-US" cap="none" sz="1200" b="1" i="0" u="none" baseline="0">
                    <a:solidFill>
                      <a:srgbClr val="000000"/>
                    </a:solidFill>
                    <a:latin typeface="Arial"/>
                    <a:ea typeface="Arial"/>
                    <a:cs typeface="Arial"/>
                  </a:rPr>
                  <a:t>G/T</a:t>
                </a:r>
              </a:p>
            </c:rich>
          </c:tx>
          <c:layout>
            <c:manualLayout>
              <c:xMode val="factor"/>
              <c:yMode val="factor"/>
              <c:x val="-0.00675"/>
              <c:y val="0.104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3249594"/>
        <c:crossesAt val="0.5"/>
        <c:crossBetween val="midCat"/>
        <c:dispUnits/>
        <c:majorUnit val="1"/>
        <c:minorUnit val="0.578306"/>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3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133350</xdr:rowOff>
    </xdr:from>
    <xdr:to>
      <xdr:col>17</xdr:col>
      <xdr:colOff>228600</xdr:colOff>
      <xdr:row>50</xdr:row>
      <xdr:rowOff>104775</xdr:rowOff>
    </xdr:to>
    <xdr:graphicFrame>
      <xdr:nvGraphicFramePr>
        <xdr:cNvPr id="1" name="Диаграмма 9"/>
        <xdr:cNvGraphicFramePr/>
      </xdr:nvGraphicFramePr>
      <xdr:xfrm>
        <a:off x="19050" y="295275"/>
        <a:ext cx="13325475" cy="7934325"/>
      </xdr:xfrm>
      <a:graphic>
        <a:graphicData uri="http://schemas.openxmlformats.org/drawingml/2006/chart">
          <c:chart xmlns:c="http://schemas.openxmlformats.org/drawingml/2006/chart" r:id="rId1"/>
        </a:graphicData>
      </a:graphic>
    </xdr:graphicFrame>
    <xdr:clientData/>
  </xdr:twoCellAnchor>
  <xdr:twoCellAnchor>
    <xdr:from>
      <xdr:col>1</xdr:col>
      <xdr:colOff>390525</xdr:colOff>
      <xdr:row>36</xdr:row>
      <xdr:rowOff>123825</xdr:rowOff>
    </xdr:from>
    <xdr:to>
      <xdr:col>3</xdr:col>
      <xdr:colOff>238125</xdr:colOff>
      <xdr:row>43</xdr:row>
      <xdr:rowOff>47625</xdr:rowOff>
    </xdr:to>
    <xdr:sp>
      <xdr:nvSpPr>
        <xdr:cNvPr id="2" name="Text Box 11"/>
        <xdr:cNvSpPr txBox="1">
          <a:spLocks noChangeArrowheads="1"/>
        </xdr:cNvSpPr>
      </xdr:nvSpPr>
      <xdr:spPr>
        <a:xfrm>
          <a:off x="1162050" y="5981700"/>
          <a:ext cx="1390650" cy="1057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Yagis &lt; 1.5 wl look no good against average line as Boxkites spoil the average number at the low end</a:t>
          </a:r>
        </a:p>
      </xdr:txBody>
    </xdr:sp>
    <xdr:clientData/>
  </xdr:twoCellAnchor>
  <xdr:twoCellAnchor editAs="oneCell">
    <xdr:from>
      <xdr:col>0</xdr:col>
      <xdr:colOff>19050</xdr:colOff>
      <xdr:row>0</xdr:row>
      <xdr:rowOff>19050</xdr:rowOff>
    </xdr:from>
    <xdr:to>
      <xdr:col>1</xdr:col>
      <xdr:colOff>152400</xdr:colOff>
      <xdr:row>1</xdr:row>
      <xdr:rowOff>123825</xdr:rowOff>
    </xdr:to>
    <xdr:pic>
      <xdr:nvPicPr>
        <xdr:cNvPr id="3" name="CommandButton1"/>
        <xdr:cNvPicPr preferRelativeResize="1">
          <a:picLocks noChangeAspect="1"/>
        </xdr:cNvPicPr>
      </xdr:nvPicPr>
      <xdr:blipFill>
        <a:blip r:embed="rId2"/>
        <a:stretch>
          <a:fillRect/>
        </a:stretch>
      </xdr:blipFill>
      <xdr:spPr>
        <a:xfrm>
          <a:off x="19050" y="19050"/>
          <a:ext cx="90487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133350</xdr:rowOff>
    </xdr:from>
    <xdr:to>
      <xdr:col>20</xdr:col>
      <xdr:colOff>19050</xdr:colOff>
      <xdr:row>65</xdr:row>
      <xdr:rowOff>38100</xdr:rowOff>
    </xdr:to>
    <xdr:graphicFrame>
      <xdr:nvGraphicFramePr>
        <xdr:cNvPr id="1" name="Диаграмма 1"/>
        <xdr:cNvGraphicFramePr/>
      </xdr:nvGraphicFramePr>
      <xdr:xfrm>
        <a:off x="19050" y="295275"/>
        <a:ext cx="12192000" cy="102965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65</xdr:row>
      <xdr:rowOff>28575</xdr:rowOff>
    </xdr:from>
    <xdr:to>
      <xdr:col>20</xdr:col>
      <xdr:colOff>19050</xdr:colOff>
      <xdr:row>128</xdr:row>
      <xdr:rowOff>104775</xdr:rowOff>
    </xdr:to>
    <xdr:graphicFrame>
      <xdr:nvGraphicFramePr>
        <xdr:cNvPr id="2" name="Диаграмма 2"/>
        <xdr:cNvGraphicFramePr/>
      </xdr:nvGraphicFramePr>
      <xdr:xfrm>
        <a:off x="19050" y="10582275"/>
        <a:ext cx="12192000" cy="10287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19050</xdr:colOff>
      <xdr:row>0</xdr:row>
      <xdr:rowOff>19050</xdr:rowOff>
    </xdr:from>
    <xdr:to>
      <xdr:col>1</xdr:col>
      <xdr:colOff>323850</xdr:colOff>
      <xdr:row>1</xdr:row>
      <xdr:rowOff>123825</xdr:rowOff>
    </xdr:to>
    <xdr:pic>
      <xdr:nvPicPr>
        <xdr:cNvPr id="3" name="CommandButton1"/>
        <xdr:cNvPicPr preferRelativeResize="1">
          <a:picLocks noChangeAspect="1"/>
        </xdr:cNvPicPr>
      </xdr:nvPicPr>
      <xdr:blipFill>
        <a:blip r:embed="rId3"/>
        <a:stretch>
          <a:fillRect/>
        </a:stretch>
      </xdr:blipFill>
      <xdr:spPr>
        <a:xfrm>
          <a:off x="19050" y="19050"/>
          <a:ext cx="914400"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152400</xdr:rowOff>
    </xdr:from>
    <xdr:to>
      <xdr:col>20</xdr:col>
      <xdr:colOff>66675</xdr:colOff>
      <xdr:row>65</xdr:row>
      <xdr:rowOff>66675</xdr:rowOff>
    </xdr:to>
    <xdr:graphicFrame>
      <xdr:nvGraphicFramePr>
        <xdr:cNvPr id="1" name="Chart 9"/>
        <xdr:cNvGraphicFramePr/>
      </xdr:nvGraphicFramePr>
      <xdr:xfrm>
        <a:off x="57150" y="314325"/>
        <a:ext cx="12201525" cy="102774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19050</xdr:rowOff>
    </xdr:from>
    <xdr:to>
      <xdr:col>1</xdr:col>
      <xdr:colOff>123825</xdr:colOff>
      <xdr:row>1</xdr:row>
      <xdr:rowOff>123825</xdr:rowOff>
    </xdr:to>
    <xdr:pic>
      <xdr:nvPicPr>
        <xdr:cNvPr id="2" name="CommandButton1"/>
        <xdr:cNvPicPr preferRelativeResize="1">
          <a:picLocks noChangeAspect="1"/>
        </xdr:cNvPicPr>
      </xdr:nvPicPr>
      <xdr:blipFill>
        <a:blip r:embed="rId2"/>
        <a:stretch>
          <a:fillRect/>
        </a:stretch>
      </xdr:blipFill>
      <xdr:spPr>
        <a:xfrm>
          <a:off x="19050" y="19050"/>
          <a:ext cx="71437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0ksc.co.uk/" TargetMode="External" /><Relationship Id="rId2" Type="http://schemas.openxmlformats.org/officeDocument/2006/relationships/hyperlink" Target="http://www.yu7ef.com/" TargetMode="External" /><Relationship Id="rId3" Type="http://schemas.openxmlformats.org/officeDocument/2006/relationships/hyperlink" Target="http://www.m2inc.com/PDF%20Man/pdfman.html" TargetMode="External" /><Relationship Id="rId4" Type="http://schemas.openxmlformats.org/officeDocument/2006/relationships/hyperlink" Target="http://www.qsl.net/dk7zb/start1.htm" TargetMode="External" /><Relationship Id="rId5" Type="http://schemas.openxmlformats.org/officeDocument/2006/relationships/hyperlink" Target="http://www.i0jxx.it/" TargetMode="External" /><Relationship Id="rId6" Type="http://schemas.openxmlformats.org/officeDocument/2006/relationships/hyperlink" Target="http://www.cushcraftamateur.com/prodsupport.php" TargetMode="External" /><Relationship Id="rId7" Type="http://schemas.openxmlformats.org/officeDocument/2006/relationships/hyperlink" Target="http://www.ifwtech.co.uk/g3sek/diy-yagi/index.htm" TargetMode="External" /><Relationship Id="rId8" Type="http://schemas.openxmlformats.org/officeDocument/2006/relationships/hyperlink" Target="http://www.ct1ffu.com/site/" TargetMode="External" /><Relationship Id="rId9" Type="http://schemas.openxmlformats.org/officeDocument/2006/relationships/hyperlink" Target="http://www.ifwtech.co.uk/g3sek/diy-yagi/index.htm" TargetMode="External" /><Relationship Id="rId10" Type="http://schemas.openxmlformats.org/officeDocument/2006/relationships/hyperlink" Target="http://www.f9ft.com/" TargetMode="External" /><Relationship Id="rId11" Type="http://schemas.openxmlformats.org/officeDocument/2006/relationships/hyperlink" Target="http://www.hy-gain.com/" TargetMode="External" /><Relationship Id="rId12" Type="http://schemas.openxmlformats.org/officeDocument/2006/relationships/hyperlink" Target="http://www.ifwtech.co.uk/g3sek/diy-yagi/index.htm" TargetMode="External" /><Relationship Id="rId13" Type="http://schemas.openxmlformats.org/officeDocument/2006/relationships/hyperlink" Target="http://www.flexayagi.de/" TargetMode="External" /><Relationship Id="rId14" Type="http://schemas.openxmlformats.org/officeDocument/2006/relationships/hyperlink" Target="http://www.g4cqm.co.uk/" TargetMode="External" /><Relationship Id="rId15" Type="http://schemas.openxmlformats.org/officeDocument/2006/relationships/hyperlink" Target="https://www.antennas-amplifiers.com/" TargetMode="External" /><Relationship Id="rId16" Type="http://schemas.openxmlformats.org/officeDocument/2006/relationships/hyperlink" Target="http://dg7ybn.de/" TargetMode="External" /><Relationship Id="rId17" Type="http://schemas.openxmlformats.org/officeDocument/2006/relationships/hyperlink" Target="http://www.innovantennas.com/" TargetMode="External" /><Relationship Id="rId18" Type="http://schemas.openxmlformats.org/officeDocument/2006/relationships/hyperlink" Target="https://www.antenna-amplifiers.com/" TargetMode="Externa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0ksc.co.uk/" TargetMode="External" /><Relationship Id="rId2" Type="http://schemas.openxmlformats.org/officeDocument/2006/relationships/hyperlink" Target="http://www.m2inc.com/" TargetMode="External" /><Relationship Id="rId3" Type="http://schemas.openxmlformats.org/officeDocument/2006/relationships/hyperlink" Target="http://www.qsl.net/dk7zb/start1.htm" TargetMode="External" /><Relationship Id="rId4" Type="http://schemas.openxmlformats.org/officeDocument/2006/relationships/hyperlink" Target="http://www.i0jxx.it/" TargetMode="External" /><Relationship Id="rId5" Type="http://schemas.openxmlformats.org/officeDocument/2006/relationships/hyperlink" Target="http://www.flexayagi.de/" TargetMode="External" /><Relationship Id="rId6" Type="http://schemas.openxmlformats.org/officeDocument/2006/relationships/hyperlink" Target="http://www.hy-gain.com/" TargetMode="External" /><Relationship Id="rId7" Type="http://schemas.openxmlformats.org/officeDocument/2006/relationships/hyperlink" Target="http://www.cushcraftamateur.com/prodsupport.php" TargetMode="External" /><Relationship Id="rId8" Type="http://schemas.openxmlformats.org/officeDocument/2006/relationships/hyperlink" Target="http://www.f9ft.com/" TargetMode="External" /><Relationship Id="rId9" Type="http://schemas.openxmlformats.org/officeDocument/2006/relationships/hyperlink" Target="http://www.ifwtech.co.uk/g3sek/diy-yagi/index.htm" TargetMode="External" /><Relationship Id="rId10" Type="http://schemas.openxmlformats.org/officeDocument/2006/relationships/hyperlink" Target="http://www.ifwtech.co.uk/g3sek/diy-yagi/index.htm" TargetMode="External" /><Relationship Id="rId11" Type="http://schemas.openxmlformats.org/officeDocument/2006/relationships/hyperlink" Target="http://www.ifwtech.co.uk/g3sek/diy-yagi/index.htm" TargetMode="External" /><Relationship Id="rId12" Type="http://schemas.openxmlformats.org/officeDocument/2006/relationships/hyperlink" Target="http://www.ct1ffu.com/site/" TargetMode="External" /><Relationship Id="rId13" Type="http://schemas.openxmlformats.org/officeDocument/2006/relationships/hyperlink" Target="http://www.wimo.com/" TargetMode="External" /><Relationship Id="rId14" Type="http://schemas.openxmlformats.org/officeDocument/2006/relationships/hyperlink" Target="http://www.g4cqm.co.uk/" TargetMode="External" /><Relationship Id="rId15" Type="http://schemas.openxmlformats.org/officeDocument/2006/relationships/hyperlink" Target="http://dg7ybn.de/" TargetMode="External" /><Relationship Id="rId16" Type="http://schemas.openxmlformats.org/officeDocument/2006/relationships/hyperlink" Target="http://www.antennas-amplifiers.com/" TargetMode="External" /><Relationship Id="rId17" Type="http://schemas.openxmlformats.org/officeDocument/2006/relationships/hyperlink" Target="https://www.antennas-amplifiers.com/" TargetMode="External" /><Relationship Id="rId18" Type="http://schemas.openxmlformats.org/officeDocument/2006/relationships/hyperlink" Target="http://dg7ybn.de/" TargetMode="External" /><Relationship Id="rId19" Type="http://schemas.openxmlformats.org/officeDocument/2006/relationships/hyperlink" Target="http://www.7arrays.com/" TargetMode="External" /><Relationship Id="rId20" Type="http://schemas.openxmlformats.org/officeDocument/2006/relationships/hyperlink" Target="http://www.innovantennas.com/" TargetMode="External" /><Relationship Id="rId21" Type="http://schemas.openxmlformats.org/officeDocument/2006/relationships/hyperlink" Target="https://www.qrz.ru/db/R3RAV" TargetMode="External" /><Relationship Id="rId22" Type="http://schemas.openxmlformats.org/officeDocument/2006/relationships/hyperlink" Target="http://www.yu7ef.com/" TargetMode="External" /><Relationship Id="rId23" Type="http://schemas.openxmlformats.org/officeDocument/2006/relationships/hyperlink" Target="https://www.antenna-amplifiers.com/" TargetMode="External" /><Relationship Id="rId24" Type="http://schemas.openxmlformats.org/officeDocument/2006/relationships/hyperlink" Target="http://www.antennas-amplifiers.com/" TargetMode="External" /><Relationship Id="rId2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fwtech.co.uk/g3sek/diy-yagi/index.htm" TargetMode="External" /><Relationship Id="rId2" Type="http://schemas.openxmlformats.org/officeDocument/2006/relationships/hyperlink" Target="http://www.cushcraftamateur.com/prodsupport.php" TargetMode="External" /><Relationship Id="rId3" Type="http://schemas.openxmlformats.org/officeDocument/2006/relationships/hyperlink" Target="http://www.directivesystems.com/" TargetMode="External" /><Relationship Id="rId4" Type="http://schemas.openxmlformats.org/officeDocument/2006/relationships/hyperlink" Target="http://www.qsl.net/dk7zb/start1.htm" TargetMode="External" /><Relationship Id="rId5" Type="http://schemas.openxmlformats.org/officeDocument/2006/relationships/hyperlink" Target="http://www.g0ksc.co.uk/" TargetMode="External" /><Relationship Id="rId6" Type="http://schemas.openxmlformats.org/officeDocument/2006/relationships/hyperlink" Target="http://www.g4cqm.co.uk/" TargetMode="External" /><Relationship Id="rId7" Type="http://schemas.openxmlformats.org/officeDocument/2006/relationships/hyperlink" Target="http://www.hy-gain.com/" TargetMode="External" /><Relationship Id="rId8" Type="http://schemas.openxmlformats.org/officeDocument/2006/relationships/hyperlink" Target="http://www.i0jxx.it/" TargetMode="External" /><Relationship Id="rId9" Type="http://schemas.openxmlformats.org/officeDocument/2006/relationships/hyperlink" Target="http://www.m2inc.com/" TargetMode="External" /><Relationship Id="rId10" Type="http://schemas.openxmlformats.org/officeDocument/2006/relationships/hyperlink" Target="http://www.yu7ef.com/" TargetMode="External" /><Relationship Id="rId11" Type="http://schemas.openxmlformats.org/officeDocument/2006/relationships/hyperlink" Target="http://www.uksmg.org/content/yagi.htm" TargetMode="External" /><Relationship Id="rId12" Type="http://schemas.openxmlformats.org/officeDocument/2006/relationships/hyperlink" Target="http://www.ham-radio.com/n6ca/50MHz/50appnotes/50ants.html" TargetMode="External" /><Relationship Id="rId13" Type="http://schemas.openxmlformats.org/officeDocument/2006/relationships/hyperlink" Target="https://www.jkantennas.com/" TargetMode="External" /><Relationship Id="rId14" Type="http://schemas.openxmlformats.org/officeDocument/2006/relationships/hyperlink" Target="http://www.innovantennas.com/" TargetMode="External" /><Relationship Id="rId15" Type="http://schemas.openxmlformats.org/officeDocument/2006/relationships/hyperlink" Target="http://www.eantenna.es/" TargetMode="External" /><Relationship Id="rId16" Type="http://schemas.openxmlformats.org/officeDocument/2006/relationships/hyperlink" Target="https://mapleleafcom.com/" TargetMode="External" /><Relationship Id="rId17" Type="http://schemas.openxmlformats.org/officeDocument/2006/relationships/hyperlink" Target="https://www.antennas-amplifiers.com/" TargetMode="External" /><Relationship Id="rId1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Tabelle2"/>
  <dimension ref="A1:X1221"/>
  <sheetViews>
    <sheetView tabSelected="1" zoomScalePageLayoutView="0" workbookViewId="0" topLeftCell="A1">
      <pane ySplit="10" topLeftCell="A80" activePane="bottomLeft" state="frozen"/>
      <selection pane="topLeft" activeCell="A15" sqref="A15:IV15"/>
      <selection pane="bottomLeft" activeCell="A110" sqref="A110"/>
    </sheetView>
  </sheetViews>
  <sheetFormatPr defaultColWidth="9.140625" defaultRowHeight="12.75"/>
  <cols>
    <col min="1" max="1" width="37.7109375" style="0" customWidth="1"/>
    <col min="2" max="2" width="8.8515625" style="43" customWidth="1"/>
    <col min="3" max="3" width="9.140625" style="0" customWidth="1"/>
    <col min="4" max="4" width="9.140625" style="43" customWidth="1"/>
    <col min="5" max="5" width="9.28125" style="0" customWidth="1"/>
    <col min="6" max="6" width="11.00390625" style="0" bestFit="1" customWidth="1"/>
    <col min="7" max="9" width="9.140625" style="0" customWidth="1"/>
    <col min="10" max="12" width="7.8515625" style="0" customWidth="1"/>
    <col min="13" max="13" width="9.140625" style="0" customWidth="1"/>
    <col min="14" max="14" width="10.8515625" style="43" customWidth="1"/>
    <col min="15" max="15" width="12.7109375" style="38" customWidth="1"/>
    <col min="16" max="16" width="16.7109375" style="3" customWidth="1"/>
    <col min="17" max="17" width="1.8515625" style="3" customWidth="1"/>
    <col min="18" max="18" width="10.00390625" style="43" hidden="1" customWidth="1"/>
    <col min="19" max="19" width="10.00390625" style="0" hidden="1" customWidth="1"/>
    <col min="20" max="20" width="10.8515625" style="0" hidden="1" customWidth="1"/>
    <col min="21" max="21" width="9.7109375" style="0" hidden="1" customWidth="1"/>
    <col min="22" max="22" width="9.140625" style="0" customWidth="1"/>
    <col min="23" max="23" width="9.140625" style="154" customWidth="1"/>
    <col min="24" max="24" width="9.140625" style="18" customWidth="1"/>
  </cols>
  <sheetData>
    <row r="1" ht="12.75">
      <c r="D1" s="153"/>
    </row>
    <row r="2" spans="2:24" ht="12.75">
      <c r="B2" s="204" t="s">
        <v>110</v>
      </c>
      <c r="D2"/>
      <c r="F2" s="28" t="s">
        <v>910</v>
      </c>
      <c r="N2"/>
      <c r="O2"/>
      <c r="P2"/>
      <c r="Q2"/>
      <c r="R2" s="11"/>
      <c r="T2" s="147"/>
      <c r="W2"/>
      <c r="X2"/>
    </row>
    <row r="3" spans="2:24" ht="12.75">
      <c r="B3" s="205" t="s">
        <v>382</v>
      </c>
      <c r="C3" s="156"/>
      <c r="D3" s="156"/>
      <c r="F3" t="s">
        <v>92</v>
      </c>
      <c r="H3" s="358">
        <v>760</v>
      </c>
      <c r="I3" t="s">
        <v>32</v>
      </c>
      <c r="K3" s="28" t="s">
        <v>911</v>
      </c>
      <c r="N3"/>
      <c r="O3"/>
      <c r="P3"/>
      <c r="Q3"/>
      <c r="R3" s="11"/>
      <c r="T3" s="147"/>
      <c r="W3"/>
      <c r="X3"/>
    </row>
    <row r="4" spans="4:24" ht="12.75">
      <c r="D4"/>
      <c r="F4" t="s">
        <v>93</v>
      </c>
      <c r="H4" s="350">
        <v>1800</v>
      </c>
      <c r="I4" t="s">
        <v>32</v>
      </c>
      <c r="K4" s="28" t="s">
        <v>912</v>
      </c>
      <c r="N4"/>
      <c r="O4"/>
      <c r="P4"/>
      <c r="Q4"/>
      <c r="R4" s="11"/>
      <c r="T4" s="147"/>
      <c r="W4"/>
      <c r="X4"/>
    </row>
    <row r="5" spans="4:24" ht="12.75">
      <c r="D5"/>
      <c r="F5" t="s">
        <v>95</v>
      </c>
      <c r="H5" s="359">
        <v>8200</v>
      </c>
      <c r="I5" t="s">
        <v>32</v>
      </c>
      <c r="N5"/>
      <c r="O5"/>
      <c r="P5"/>
      <c r="Q5"/>
      <c r="R5" s="11"/>
      <c r="T5" s="147"/>
      <c r="W5"/>
      <c r="X5"/>
    </row>
    <row r="6" spans="2:12" ht="16.5" customHeight="1">
      <c r="B6" s="455" t="s">
        <v>326</v>
      </c>
      <c r="C6" s="455"/>
      <c r="D6" s="338">
        <v>27</v>
      </c>
      <c r="E6" s="216" t="s">
        <v>32</v>
      </c>
      <c r="F6" s="456" t="s">
        <v>1175</v>
      </c>
      <c r="G6" s="456"/>
      <c r="H6" s="338">
        <v>1800</v>
      </c>
      <c r="I6" s="216" t="s">
        <v>32</v>
      </c>
      <c r="L6" s="120"/>
    </row>
    <row r="7" spans="1:24" ht="16.5" customHeight="1">
      <c r="A7" s="340"/>
      <c r="B7" s="342"/>
      <c r="C7" s="343"/>
      <c r="D7" s="339"/>
      <c r="E7" s="346"/>
      <c r="F7" s="457" t="s">
        <v>451</v>
      </c>
      <c r="G7" s="458"/>
      <c r="H7" s="458"/>
      <c r="I7" s="459"/>
      <c r="J7" s="352" t="s">
        <v>915</v>
      </c>
      <c r="K7" s="353"/>
      <c r="L7" s="354" t="s">
        <v>486</v>
      </c>
      <c r="M7" s="353"/>
      <c r="N7" s="355"/>
      <c r="O7" s="180"/>
      <c r="P7" s="103"/>
      <c r="Q7" s="103"/>
      <c r="R7" s="236" t="s">
        <v>978</v>
      </c>
      <c r="S7" s="237"/>
      <c r="T7" s="265"/>
      <c r="U7" s="252"/>
      <c r="W7"/>
      <c r="X7"/>
    </row>
    <row r="8" spans="1:22" ht="15">
      <c r="A8" s="341"/>
      <c r="B8" s="344"/>
      <c r="C8" s="345" t="s">
        <v>487</v>
      </c>
      <c r="D8" s="215"/>
      <c r="E8" s="24"/>
      <c r="F8" s="348"/>
      <c r="G8" s="349" t="s">
        <v>850</v>
      </c>
      <c r="H8" s="350"/>
      <c r="I8" s="351"/>
      <c r="J8" s="336" t="s">
        <v>1232</v>
      </c>
      <c r="K8" s="24" t="s">
        <v>1257</v>
      </c>
      <c r="L8" s="337" t="s">
        <v>852</v>
      </c>
      <c r="M8" s="214"/>
      <c r="N8" s="215"/>
      <c r="O8" s="356"/>
      <c r="P8" s="53"/>
      <c r="Q8" s="250"/>
      <c r="R8" s="266"/>
      <c r="S8" s="239"/>
      <c r="T8" s="120"/>
      <c r="U8" s="241"/>
      <c r="V8" s="155"/>
    </row>
    <row r="9" spans="1:22" ht="15">
      <c r="A9" s="52" t="s">
        <v>557</v>
      </c>
      <c r="B9" s="54" t="s">
        <v>558</v>
      </c>
      <c r="C9" s="109" t="s">
        <v>559</v>
      </c>
      <c r="D9" s="54" t="s">
        <v>560</v>
      </c>
      <c r="E9" s="53" t="s">
        <v>561</v>
      </c>
      <c r="F9" s="109" t="s">
        <v>700</v>
      </c>
      <c r="G9" s="109" t="s">
        <v>701</v>
      </c>
      <c r="H9" s="109" t="s">
        <v>702</v>
      </c>
      <c r="I9" s="109" t="s">
        <v>830</v>
      </c>
      <c r="J9" s="53" t="s">
        <v>563</v>
      </c>
      <c r="K9" s="53" t="s">
        <v>1233</v>
      </c>
      <c r="L9" s="53" t="s">
        <v>1234</v>
      </c>
      <c r="M9" s="53" t="s">
        <v>564</v>
      </c>
      <c r="N9" s="54" t="s">
        <v>565</v>
      </c>
      <c r="O9" s="55" t="s">
        <v>1235</v>
      </c>
      <c r="P9" s="109" t="s">
        <v>261</v>
      </c>
      <c r="Q9" s="250"/>
      <c r="R9" s="267" t="s">
        <v>702</v>
      </c>
      <c r="S9" s="239" t="s">
        <v>1176</v>
      </c>
      <c r="T9" s="240" t="s">
        <v>1177</v>
      </c>
      <c r="U9" s="268" t="s">
        <v>1178</v>
      </c>
      <c r="V9" s="155"/>
    </row>
    <row r="10" spans="1:22" ht="12.75">
      <c r="A10" s="56" t="s">
        <v>566</v>
      </c>
      <c r="B10" s="206" t="s">
        <v>1166</v>
      </c>
      <c r="C10" s="58" t="s">
        <v>63</v>
      </c>
      <c r="D10" s="60" t="s">
        <v>568</v>
      </c>
      <c r="E10" s="58" t="s">
        <v>568</v>
      </c>
      <c r="F10" s="59" t="s">
        <v>50</v>
      </c>
      <c r="G10" s="58" t="s">
        <v>705</v>
      </c>
      <c r="H10" s="58" t="s">
        <v>705</v>
      </c>
      <c r="I10" s="58" t="s">
        <v>570</v>
      </c>
      <c r="J10" s="58" t="s">
        <v>570</v>
      </c>
      <c r="K10" s="58" t="s">
        <v>570</v>
      </c>
      <c r="L10" s="58" t="s">
        <v>570</v>
      </c>
      <c r="M10" s="58" t="s">
        <v>571</v>
      </c>
      <c r="N10" s="60" t="s">
        <v>706</v>
      </c>
      <c r="O10" s="61" t="s">
        <v>1236</v>
      </c>
      <c r="P10" s="58" t="s">
        <v>1308</v>
      </c>
      <c r="Q10" s="250"/>
      <c r="R10" s="269" t="s">
        <v>871</v>
      </c>
      <c r="S10" s="242" t="s">
        <v>1179</v>
      </c>
      <c r="T10" s="243" t="s">
        <v>1180</v>
      </c>
      <c r="U10" s="270" t="s">
        <v>1181</v>
      </c>
      <c r="V10" s="155"/>
    </row>
    <row r="11" spans="1:14" ht="12.75">
      <c r="A11" s="3"/>
      <c r="B11" s="29"/>
      <c r="C11" s="4"/>
      <c r="D11" s="29"/>
      <c r="E11" s="4"/>
      <c r="F11" s="4"/>
      <c r="G11" s="4"/>
      <c r="H11" s="4"/>
      <c r="I11" s="4"/>
      <c r="J11" s="4"/>
      <c r="K11" s="4"/>
      <c r="L11" s="4"/>
      <c r="M11" s="4"/>
      <c r="N11" s="29"/>
    </row>
    <row r="12" spans="1:23" s="18" customFormat="1" ht="12.75">
      <c r="A12" s="62" t="s">
        <v>113</v>
      </c>
      <c r="B12" s="64">
        <v>0.44</v>
      </c>
      <c r="C12" s="67">
        <v>13.24</v>
      </c>
      <c r="D12" s="64">
        <v>1.2</v>
      </c>
      <c r="E12" s="64">
        <v>0.85</v>
      </c>
      <c r="F12" s="64">
        <v>19.3</v>
      </c>
      <c r="G12" s="64">
        <v>4.93</v>
      </c>
      <c r="H12" s="64">
        <f aca="true" t="shared" si="0" ref="H12:H43">((T12/350*H$6+(1-T12/350)*D$6)+G12)/(G12/290+1)</f>
        <v>183.9095271676921</v>
      </c>
      <c r="I12" s="311">
        <f>F12-10*LOG(H12)</f>
        <v>-3.3460422781982757</v>
      </c>
      <c r="J12" s="65">
        <v>26.1</v>
      </c>
      <c r="K12" s="65">
        <v>21.5</v>
      </c>
      <c r="L12" s="65" t="s">
        <v>1249</v>
      </c>
      <c r="M12" s="65">
        <v>52.5</v>
      </c>
      <c r="N12" s="64" t="s">
        <v>574</v>
      </c>
      <c r="O12" s="68" t="s">
        <v>1224</v>
      </c>
      <c r="P12" s="67" t="s">
        <v>1287</v>
      </c>
      <c r="Q12" s="258"/>
      <c r="R12" s="271">
        <v>52.9</v>
      </c>
      <c r="S12" s="225">
        <f aca="true" t="shared" si="1" ref="S12:S43">(R12-G12)*(G12/290+1)+G12*((G12/290+1)-1)</f>
        <v>48.869299999999996</v>
      </c>
      <c r="T12" s="231">
        <f>(S12-20)*1.0606</f>
        <v>30.618779579999995</v>
      </c>
      <c r="U12" s="324">
        <f aca="true" t="shared" si="2" ref="U12:U43">R12-H12</f>
        <v>-131.00952716769208</v>
      </c>
      <c r="V12" s="43"/>
      <c r="W12" s="154"/>
    </row>
    <row r="13" spans="1:23" s="18" customFormat="1" ht="12.75">
      <c r="A13" s="62" t="s">
        <v>55</v>
      </c>
      <c r="B13" s="64">
        <v>1.34</v>
      </c>
      <c r="C13" s="67">
        <v>15.64</v>
      </c>
      <c r="D13" s="64">
        <v>1.4</v>
      </c>
      <c r="E13" s="64">
        <v>1.17</v>
      </c>
      <c r="F13" s="67">
        <v>21.56</v>
      </c>
      <c r="G13" s="64">
        <v>8.14</v>
      </c>
      <c r="H13" s="64">
        <f t="shared" si="0"/>
        <v>114.17088012192085</v>
      </c>
      <c r="I13" s="311">
        <f aca="true" t="shared" si="3" ref="I13:I77">F13-10*LOG(H13)</f>
        <v>0.9844465103778255</v>
      </c>
      <c r="J13" s="65">
        <v>27.6</v>
      </c>
      <c r="K13" s="65">
        <v>27.5</v>
      </c>
      <c r="L13" s="65">
        <v>21.3</v>
      </c>
      <c r="M13" s="65">
        <v>51.7</v>
      </c>
      <c r="N13" s="64" t="s">
        <v>584</v>
      </c>
      <c r="O13" s="68" t="s">
        <v>1224</v>
      </c>
      <c r="P13" s="67" t="s">
        <v>1287</v>
      </c>
      <c r="Q13" s="258"/>
      <c r="R13" s="271">
        <v>42.26</v>
      </c>
      <c r="S13" s="225">
        <f t="shared" si="1"/>
        <v>35.30619448275862</v>
      </c>
      <c r="T13" s="231">
        <f aca="true" t="shared" si="4" ref="T13:T84">(S13-20)*1.0606</f>
        <v>16.233749868413792</v>
      </c>
      <c r="U13" s="324">
        <f t="shared" si="2"/>
        <v>-71.91088012192085</v>
      </c>
      <c r="V13" s="43"/>
      <c r="W13" s="154"/>
    </row>
    <row r="14" spans="1:23" s="18" customFormat="1" ht="12.75">
      <c r="A14" s="62" t="s">
        <v>1196</v>
      </c>
      <c r="B14" s="64">
        <v>1.84</v>
      </c>
      <c r="C14" s="64">
        <v>13.6</v>
      </c>
      <c r="D14" s="64">
        <v>1.07</v>
      </c>
      <c r="E14" s="64">
        <v>0.93</v>
      </c>
      <c r="F14" s="67">
        <v>19.56</v>
      </c>
      <c r="G14" s="64">
        <v>4.9</v>
      </c>
      <c r="H14" s="64">
        <f t="shared" si="0"/>
        <v>124.3913923646369</v>
      </c>
      <c r="I14" s="311">
        <f t="shared" si="3"/>
        <v>-1.387903290856915</v>
      </c>
      <c r="J14" s="65">
        <v>24.8</v>
      </c>
      <c r="K14" s="65">
        <v>16.5</v>
      </c>
      <c r="L14" s="65">
        <v>21.7</v>
      </c>
      <c r="M14" s="65">
        <v>49.8</v>
      </c>
      <c r="N14" s="64" t="s">
        <v>707</v>
      </c>
      <c r="O14" s="68" t="s">
        <v>1224</v>
      </c>
      <c r="P14" s="67" t="s">
        <v>1287</v>
      </c>
      <c r="Q14" s="258"/>
      <c r="R14" s="271">
        <v>41.8</v>
      </c>
      <c r="S14" s="225">
        <f t="shared" si="1"/>
        <v>37.60627586206896</v>
      </c>
      <c r="T14" s="231">
        <f t="shared" si="4"/>
        <v>18.67321617931034</v>
      </c>
      <c r="U14" s="324">
        <f t="shared" si="2"/>
        <v>-82.5913923646369</v>
      </c>
      <c r="V14" s="43"/>
      <c r="W14" s="154"/>
    </row>
    <row r="15" spans="1:23" s="18" customFormat="1" ht="12.75">
      <c r="A15" s="62" t="s">
        <v>56</v>
      </c>
      <c r="B15" s="64">
        <v>2.37</v>
      </c>
      <c r="C15" s="67">
        <v>16.55</v>
      </c>
      <c r="D15" s="64">
        <v>1.5</v>
      </c>
      <c r="E15" s="64">
        <v>1.3</v>
      </c>
      <c r="F15" s="67">
        <v>22.46</v>
      </c>
      <c r="G15" s="64">
        <v>8.73</v>
      </c>
      <c r="H15" s="64">
        <f t="shared" si="0"/>
        <v>90.6671713724093</v>
      </c>
      <c r="I15" s="311">
        <f t="shared" si="3"/>
        <v>2.885499331452916</v>
      </c>
      <c r="J15" s="65">
        <v>28.3</v>
      </c>
      <c r="K15" s="65">
        <v>19.2</v>
      </c>
      <c r="L15" s="65">
        <v>28</v>
      </c>
      <c r="M15" s="65">
        <v>48.7</v>
      </c>
      <c r="N15" s="64" t="s">
        <v>595</v>
      </c>
      <c r="O15" s="68" t="s">
        <v>1224</v>
      </c>
      <c r="P15" s="67" t="s">
        <v>1287</v>
      </c>
      <c r="Q15" s="258"/>
      <c r="R15" s="271">
        <v>38.31</v>
      </c>
      <c r="S15" s="225">
        <f t="shared" si="1"/>
        <v>30.733263103448273</v>
      </c>
      <c r="T15" s="231">
        <f t="shared" si="4"/>
        <v>11.383698847517238</v>
      </c>
      <c r="U15" s="324">
        <f t="shared" si="2"/>
        <v>-52.3571713724093</v>
      </c>
      <c r="V15" s="43"/>
      <c r="W15" s="154"/>
    </row>
    <row r="16" spans="1:23" s="18" customFormat="1" ht="12.75">
      <c r="A16" s="62" t="s">
        <v>1190</v>
      </c>
      <c r="B16" s="64">
        <v>2.43</v>
      </c>
      <c r="C16" s="67">
        <v>14.43</v>
      </c>
      <c r="D16" s="64">
        <v>1.12</v>
      </c>
      <c r="E16" s="64">
        <v>1.03</v>
      </c>
      <c r="F16" s="67">
        <v>20.36</v>
      </c>
      <c r="G16" s="64">
        <v>3.67</v>
      </c>
      <c r="H16" s="64">
        <f t="shared" si="0"/>
        <v>100.00177659352433</v>
      </c>
      <c r="I16" s="311">
        <f t="shared" si="3"/>
        <v>0.35992284420894904</v>
      </c>
      <c r="J16" s="65">
        <v>23.8</v>
      </c>
      <c r="K16" s="65">
        <v>17.2</v>
      </c>
      <c r="L16" s="65">
        <v>23.3</v>
      </c>
      <c r="M16" s="65">
        <v>50.7</v>
      </c>
      <c r="N16" s="64" t="s">
        <v>618</v>
      </c>
      <c r="O16" s="68" t="s">
        <v>361</v>
      </c>
      <c r="P16" s="67" t="s">
        <v>1287</v>
      </c>
      <c r="Q16" s="258"/>
      <c r="R16" s="271">
        <v>36.35</v>
      </c>
      <c r="S16" s="225">
        <f t="shared" si="1"/>
        <v>33.14001551724138</v>
      </c>
      <c r="T16" s="231">
        <f t="shared" si="4"/>
        <v>13.936300457586208</v>
      </c>
      <c r="U16" s="324">
        <f t="shared" si="2"/>
        <v>-63.651776593524325</v>
      </c>
      <c r="V16" s="43"/>
      <c r="W16" s="154"/>
    </row>
    <row r="17" spans="1:23" s="18" customFormat="1" ht="12.75">
      <c r="A17" s="62" t="s">
        <v>973</v>
      </c>
      <c r="B17" s="64">
        <v>2.47044</v>
      </c>
      <c r="C17" s="67">
        <v>14.35</v>
      </c>
      <c r="D17" s="64">
        <v>1.11</v>
      </c>
      <c r="E17" s="64">
        <v>1.009</v>
      </c>
      <c r="F17" s="67">
        <v>20.27</v>
      </c>
      <c r="G17" s="64">
        <v>3.65</v>
      </c>
      <c r="H17" s="64">
        <f t="shared" si="0"/>
        <v>96.26703849720806</v>
      </c>
      <c r="I17" s="311">
        <f t="shared" si="3"/>
        <v>0.43522388360421616</v>
      </c>
      <c r="J17" s="65">
        <v>22.06</v>
      </c>
      <c r="K17" s="65">
        <v>18.57</v>
      </c>
      <c r="L17" s="65">
        <v>21.42</v>
      </c>
      <c r="M17" s="65">
        <v>48.8</v>
      </c>
      <c r="N17" s="64" t="s">
        <v>677</v>
      </c>
      <c r="O17" s="68" t="s">
        <v>361</v>
      </c>
      <c r="P17" s="67" t="s">
        <v>1287</v>
      </c>
      <c r="Q17" s="258"/>
      <c r="R17" s="271">
        <v>35.64</v>
      </c>
      <c r="S17" s="225">
        <f t="shared" si="1"/>
        <v>32.4385724137931</v>
      </c>
      <c r="T17" s="231">
        <f t="shared" si="4"/>
        <v>13.192349902068965</v>
      </c>
      <c r="U17" s="324">
        <f t="shared" si="2"/>
        <v>-60.62703849720806</v>
      </c>
      <c r="V17" s="43"/>
      <c r="W17" s="154"/>
    </row>
    <row r="18" spans="1:23" s="18" customFormat="1" ht="12.75">
      <c r="A18" s="62" t="s">
        <v>142</v>
      </c>
      <c r="B18" s="64">
        <v>2.59</v>
      </c>
      <c r="C18" s="67">
        <v>14.64</v>
      </c>
      <c r="D18" s="64">
        <v>1.14</v>
      </c>
      <c r="E18" s="64">
        <v>1.05</v>
      </c>
      <c r="F18" s="67">
        <v>20.56</v>
      </c>
      <c r="G18" s="64">
        <v>5</v>
      </c>
      <c r="H18" s="64">
        <f t="shared" si="0"/>
        <v>98.20655231961258</v>
      </c>
      <c r="I18" s="311">
        <f t="shared" si="3"/>
        <v>0.6385953521387329</v>
      </c>
      <c r="J18" s="65">
        <v>22.5</v>
      </c>
      <c r="K18" s="65">
        <v>16.9</v>
      </c>
      <c r="L18" s="65">
        <v>24.1</v>
      </c>
      <c r="M18" s="65">
        <v>50</v>
      </c>
      <c r="N18" s="64" t="s">
        <v>598</v>
      </c>
      <c r="O18" s="68" t="s">
        <v>1225</v>
      </c>
      <c r="P18" s="67" t="s">
        <v>1296</v>
      </c>
      <c r="Q18" s="258"/>
      <c r="R18" s="271">
        <v>37</v>
      </c>
      <c r="S18" s="225">
        <f t="shared" si="1"/>
        <v>32.637931034482754</v>
      </c>
      <c r="T18" s="231">
        <f t="shared" si="4"/>
        <v>13.403789655172409</v>
      </c>
      <c r="U18" s="324">
        <f t="shared" si="2"/>
        <v>-61.206552319612584</v>
      </c>
      <c r="V18" s="43"/>
      <c r="W18" s="154"/>
    </row>
    <row r="19" spans="1:23" s="18" customFormat="1" ht="12.75">
      <c r="A19" s="62" t="s">
        <v>1008</v>
      </c>
      <c r="B19" s="64">
        <v>2.81</v>
      </c>
      <c r="C19" s="67">
        <v>14.97</v>
      </c>
      <c r="D19" s="64">
        <v>1.179</v>
      </c>
      <c r="E19" s="64">
        <v>1.09</v>
      </c>
      <c r="F19" s="64">
        <v>20.9</v>
      </c>
      <c r="G19" s="64">
        <v>2.7</v>
      </c>
      <c r="H19" s="64">
        <f t="shared" si="0"/>
        <v>84.81528618407924</v>
      </c>
      <c r="I19" s="311">
        <f t="shared" si="3"/>
        <v>1.6152586817825032</v>
      </c>
      <c r="J19" s="65">
        <v>27.8</v>
      </c>
      <c r="K19" s="65">
        <v>15.9</v>
      </c>
      <c r="L19" s="65">
        <v>23.4</v>
      </c>
      <c r="M19" s="65">
        <v>50.01</v>
      </c>
      <c r="N19" s="64" t="s">
        <v>598</v>
      </c>
      <c r="O19" s="68" t="s">
        <v>1224</v>
      </c>
      <c r="P19" s="67" t="s">
        <v>1296</v>
      </c>
      <c r="Q19" s="258"/>
      <c r="R19" s="271">
        <v>32.8</v>
      </c>
      <c r="S19" s="225">
        <f t="shared" si="1"/>
        <v>30.405379310344824</v>
      </c>
      <c r="T19" s="231">
        <f t="shared" si="4"/>
        <v>11.03594529655172</v>
      </c>
      <c r="U19" s="324">
        <f t="shared" si="2"/>
        <v>-52.015286184079244</v>
      </c>
      <c r="V19" s="43"/>
      <c r="W19" s="154"/>
    </row>
    <row r="20" spans="1:22" ht="12.75">
      <c r="A20" s="62" t="s">
        <v>146</v>
      </c>
      <c r="B20" s="64">
        <v>2.87</v>
      </c>
      <c r="C20" s="67">
        <v>15.07</v>
      </c>
      <c r="D20" s="64">
        <v>1.2</v>
      </c>
      <c r="E20" s="64">
        <v>1.11</v>
      </c>
      <c r="F20" s="64">
        <v>21</v>
      </c>
      <c r="G20" s="64">
        <v>4.7</v>
      </c>
      <c r="H20" s="64">
        <f t="shared" si="0"/>
        <v>94.5596209447477</v>
      </c>
      <c r="I20" s="311">
        <f t="shared" si="3"/>
        <v>1.2429427738852183</v>
      </c>
      <c r="J20" s="65">
        <v>25.39</v>
      </c>
      <c r="K20" s="65">
        <v>16.93</v>
      </c>
      <c r="L20" s="65">
        <v>20.14</v>
      </c>
      <c r="M20" s="65">
        <v>48.95</v>
      </c>
      <c r="N20" s="64" t="s">
        <v>66</v>
      </c>
      <c r="O20" s="68" t="s">
        <v>1225</v>
      </c>
      <c r="P20" s="67" t="s">
        <v>1296</v>
      </c>
      <c r="Q20" s="258"/>
      <c r="R20" s="271">
        <v>36.1</v>
      </c>
      <c r="S20" s="225">
        <f t="shared" si="1"/>
        <v>31.985068965517243</v>
      </c>
      <c r="T20" s="231">
        <f t="shared" si="4"/>
        <v>12.711364144827588</v>
      </c>
      <c r="U20" s="324">
        <f t="shared" si="2"/>
        <v>-58.459620944747705</v>
      </c>
      <c r="V20" s="43"/>
    </row>
    <row r="21" spans="1:22" ht="12.75">
      <c r="A21" s="62" t="s">
        <v>181</v>
      </c>
      <c r="B21" s="64">
        <v>2.87</v>
      </c>
      <c r="C21" s="67">
        <v>15.05</v>
      </c>
      <c r="D21" s="64">
        <v>1.2</v>
      </c>
      <c r="E21" s="64">
        <v>1.1</v>
      </c>
      <c r="F21" s="64">
        <v>20.98</v>
      </c>
      <c r="G21" s="64">
        <v>3.95</v>
      </c>
      <c r="H21" s="64">
        <f t="shared" si="0"/>
        <v>84.86190925703984</v>
      </c>
      <c r="I21" s="311">
        <f t="shared" si="3"/>
        <v>1.6928720152922772</v>
      </c>
      <c r="J21" s="65">
        <v>25.6</v>
      </c>
      <c r="K21" s="65">
        <v>16.4</v>
      </c>
      <c r="L21" s="65">
        <v>23.8</v>
      </c>
      <c r="M21" s="65">
        <v>50.4</v>
      </c>
      <c r="N21" s="64" t="s">
        <v>634</v>
      </c>
      <c r="O21" s="68" t="s">
        <v>361</v>
      </c>
      <c r="P21" s="67" t="s">
        <v>1287</v>
      </c>
      <c r="Q21" s="258"/>
      <c r="R21" s="271">
        <v>33.74</v>
      </c>
      <c r="S21" s="225">
        <f t="shared" si="1"/>
        <v>30.24956206896552</v>
      </c>
      <c r="T21" s="231">
        <f t="shared" si="4"/>
        <v>10.870685530344831</v>
      </c>
      <c r="U21" s="324">
        <f t="shared" si="2"/>
        <v>-51.12190925703984</v>
      </c>
      <c r="V21" s="43"/>
    </row>
    <row r="22" spans="1:22" ht="12.75">
      <c r="A22" s="62" t="s">
        <v>180</v>
      </c>
      <c r="B22" s="64">
        <v>2.87</v>
      </c>
      <c r="C22" s="67">
        <v>15.05</v>
      </c>
      <c r="D22" s="64">
        <v>1.19</v>
      </c>
      <c r="E22" s="64">
        <v>1.1</v>
      </c>
      <c r="F22" s="64">
        <v>20.96</v>
      </c>
      <c r="G22" s="64">
        <v>3.95</v>
      </c>
      <c r="H22" s="64">
        <f t="shared" si="0"/>
        <v>84.32463959989698</v>
      </c>
      <c r="I22" s="311">
        <f t="shared" si="3"/>
        <v>1.7004550629186497</v>
      </c>
      <c r="J22" s="65">
        <v>25.61</v>
      </c>
      <c r="K22" s="65">
        <v>16.4</v>
      </c>
      <c r="L22" s="65">
        <v>23.8</v>
      </c>
      <c r="M22" s="65">
        <v>50.44</v>
      </c>
      <c r="N22" s="64" t="s">
        <v>634</v>
      </c>
      <c r="O22" s="68" t="s">
        <v>361</v>
      </c>
      <c r="P22" s="67" t="s">
        <v>1287</v>
      </c>
      <c r="Q22" s="258"/>
      <c r="R22" s="271">
        <v>33.64</v>
      </c>
      <c r="S22" s="225">
        <f t="shared" si="1"/>
        <v>30.148200000000003</v>
      </c>
      <c r="T22" s="231">
        <f t="shared" si="4"/>
        <v>10.763180920000003</v>
      </c>
      <c r="U22" s="324">
        <f t="shared" si="2"/>
        <v>-50.68463959989698</v>
      </c>
      <c r="V22" s="43"/>
    </row>
    <row r="23" spans="1:22" ht="12.75">
      <c r="A23" s="62" t="s">
        <v>359</v>
      </c>
      <c r="B23" s="64">
        <v>2.937</v>
      </c>
      <c r="C23" s="67">
        <v>15.09</v>
      </c>
      <c r="D23" s="64">
        <v>1.199</v>
      </c>
      <c r="E23" s="64">
        <v>1.11</v>
      </c>
      <c r="F23" s="64">
        <v>21.02</v>
      </c>
      <c r="G23" s="64">
        <v>3.93</v>
      </c>
      <c r="H23" s="64">
        <f t="shared" si="0"/>
        <v>86.92953135363369</v>
      </c>
      <c r="I23" s="311">
        <f t="shared" si="3"/>
        <v>1.6283266169633954</v>
      </c>
      <c r="J23" s="65">
        <v>25.35</v>
      </c>
      <c r="K23" s="65">
        <v>17</v>
      </c>
      <c r="L23" s="65">
        <v>24.9</v>
      </c>
      <c r="M23" s="65">
        <v>47.91</v>
      </c>
      <c r="N23" s="64" t="s">
        <v>603</v>
      </c>
      <c r="O23" s="68" t="s">
        <v>361</v>
      </c>
      <c r="P23" s="67" t="s">
        <v>1287</v>
      </c>
      <c r="Q23" s="258"/>
      <c r="R23" s="271">
        <v>34.11</v>
      </c>
      <c r="S23" s="225">
        <f t="shared" si="1"/>
        <v>30.64224931034483</v>
      </c>
      <c r="T23" s="231">
        <f t="shared" si="4"/>
        <v>11.287169618551728</v>
      </c>
      <c r="U23" s="324">
        <f t="shared" si="2"/>
        <v>-52.81953135363369</v>
      </c>
      <c r="V23" s="43"/>
    </row>
    <row r="24" spans="1:24" s="3" customFormat="1" ht="12.75">
      <c r="A24" s="62" t="s">
        <v>193</v>
      </c>
      <c r="B24" s="64">
        <v>3.17</v>
      </c>
      <c r="C24" s="64">
        <v>15.7</v>
      </c>
      <c r="D24" s="64">
        <v>1.3</v>
      </c>
      <c r="E24" s="64">
        <v>1.3</v>
      </c>
      <c r="F24" s="67">
        <v>21.74</v>
      </c>
      <c r="G24" s="64">
        <v>3.19</v>
      </c>
      <c r="H24" s="64">
        <f t="shared" si="0"/>
        <v>80.00121757718242</v>
      </c>
      <c r="I24" s="311">
        <f t="shared" si="3"/>
        <v>2.709034032202105</v>
      </c>
      <c r="J24" s="65">
        <v>25.4</v>
      </c>
      <c r="K24" s="65">
        <v>16.1</v>
      </c>
      <c r="L24" s="65">
        <v>22.1</v>
      </c>
      <c r="M24" s="65">
        <v>48.3</v>
      </c>
      <c r="N24" s="67" t="s">
        <v>639</v>
      </c>
      <c r="O24" s="68" t="s">
        <v>196</v>
      </c>
      <c r="P24" s="67" t="s">
        <v>1296</v>
      </c>
      <c r="Q24" s="258"/>
      <c r="R24" s="271">
        <v>32.27</v>
      </c>
      <c r="S24" s="225">
        <f t="shared" si="1"/>
        <v>29.43497</v>
      </c>
      <c r="T24" s="231">
        <f t="shared" si="4"/>
        <v>10.006729181999999</v>
      </c>
      <c r="U24" s="324">
        <f t="shared" si="2"/>
        <v>-47.73121757718241</v>
      </c>
      <c r="V24" s="43"/>
      <c r="W24" s="37"/>
      <c r="X24" s="37"/>
    </row>
    <row r="25" spans="1:24" s="3" customFormat="1" ht="12.75">
      <c r="A25" s="62" t="s">
        <v>318</v>
      </c>
      <c r="B25" s="64">
        <v>3.27</v>
      </c>
      <c r="C25" s="64">
        <v>15.59</v>
      </c>
      <c r="D25" s="64">
        <v>1.26</v>
      </c>
      <c r="E25" s="64">
        <v>1.17</v>
      </c>
      <c r="F25" s="67">
        <v>21.52</v>
      </c>
      <c r="G25" s="64">
        <v>3.11</v>
      </c>
      <c r="H25" s="64">
        <f t="shared" si="0"/>
        <v>76.72212940942211</v>
      </c>
      <c r="I25" s="311">
        <f t="shared" si="3"/>
        <v>2.670793519019405</v>
      </c>
      <c r="J25" s="65">
        <v>27.6</v>
      </c>
      <c r="K25" s="65">
        <v>15.9</v>
      </c>
      <c r="L25" s="65">
        <v>21.8</v>
      </c>
      <c r="M25" s="65">
        <v>49.7</v>
      </c>
      <c r="N25" s="67" t="s">
        <v>316</v>
      </c>
      <c r="O25" s="68" t="s">
        <v>317</v>
      </c>
      <c r="P25" s="67" t="s">
        <v>1287</v>
      </c>
      <c r="Q25" s="258"/>
      <c r="R25" s="271">
        <v>31.6</v>
      </c>
      <c r="S25" s="225">
        <f t="shared" si="1"/>
        <v>28.828882758620693</v>
      </c>
      <c r="T25" s="231">
        <v>9.36391305</v>
      </c>
      <c r="U25" s="324">
        <f t="shared" si="2"/>
        <v>-45.12212940942211</v>
      </c>
      <c r="V25" s="43"/>
      <c r="W25" s="37"/>
      <c r="X25" s="37"/>
    </row>
    <row r="26" spans="1:24" s="3" customFormat="1" ht="12.75">
      <c r="A26" s="62" t="s">
        <v>684</v>
      </c>
      <c r="B26" s="64">
        <v>3.274</v>
      </c>
      <c r="C26" s="64">
        <v>15.59</v>
      </c>
      <c r="D26" s="64">
        <v>1.274</v>
      </c>
      <c r="E26" s="64">
        <v>1.193</v>
      </c>
      <c r="F26" s="67">
        <v>21.54</v>
      </c>
      <c r="G26" s="64">
        <v>3.39</v>
      </c>
      <c r="H26" s="64">
        <f t="shared" si="0"/>
        <v>78.01844292469312</v>
      </c>
      <c r="I26" s="311">
        <f t="shared" si="3"/>
        <v>2.6180272149361556</v>
      </c>
      <c r="J26" s="65">
        <v>27.6</v>
      </c>
      <c r="K26" s="65">
        <v>15.9</v>
      </c>
      <c r="L26" s="65">
        <v>21.8</v>
      </c>
      <c r="M26" s="65">
        <v>49.7</v>
      </c>
      <c r="N26" s="67" t="s">
        <v>316</v>
      </c>
      <c r="O26" s="68" t="s">
        <v>317</v>
      </c>
      <c r="P26" s="67" t="s">
        <v>1287</v>
      </c>
      <c r="Q26" s="258"/>
      <c r="R26" s="271">
        <v>32.05</v>
      </c>
      <c r="S26" s="225">
        <f t="shared" si="1"/>
        <v>29.034653448275854</v>
      </c>
      <c r="T26" s="231">
        <v>9.58215345</v>
      </c>
      <c r="U26" s="324">
        <f t="shared" si="2"/>
        <v>-45.96844292469312</v>
      </c>
      <c r="V26" s="43"/>
      <c r="W26" s="37"/>
      <c r="X26" s="37"/>
    </row>
    <row r="27" spans="1:22" ht="12.75">
      <c r="A27" s="62" t="s">
        <v>1222</v>
      </c>
      <c r="B27" s="64">
        <v>3.29</v>
      </c>
      <c r="C27" s="67">
        <v>15.48</v>
      </c>
      <c r="D27" s="64">
        <v>1.24</v>
      </c>
      <c r="E27" s="64">
        <v>1.16</v>
      </c>
      <c r="F27" s="64">
        <v>21.4</v>
      </c>
      <c r="G27" s="64">
        <v>3.95</v>
      </c>
      <c r="H27" s="64">
        <f t="shared" si="0"/>
        <v>71.05407906846841</v>
      </c>
      <c r="I27" s="311">
        <f t="shared" si="3"/>
        <v>2.884109850682975</v>
      </c>
      <c r="J27" s="65">
        <v>28.34</v>
      </c>
      <c r="K27" s="65">
        <v>16.8</v>
      </c>
      <c r="L27" s="65">
        <v>23.3</v>
      </c>
      <c r="M27" s="65">
        <v>50.1</v>
      </c>
      <c r="N27" s="64" t="s">
        <v>634</v>
      </c>
      <c r="O27" s="68" t="s">
        <v>361</v>
      </c>
      <c r="P27" s="67" t="s">
        <v>1287</v>
      </c>
      <c r="Q27" s="258"/>
      <c r="R27" s="271">
        <v>31.17</v>
      </c>
      <c r="S27" s="225">
        <f t="shared" si="1"/>
        <v>27.644556896551727</v>
      </c>
      <c r="T27" s="231">
        <f t="shared" si="4"/>
        <v>8.107817044482761</v>
      </c>
      <c r="U27" s="324">
        <f t="shared" si="2"/>
        <v>-39.88407906846841</v>
      </c>
      <c r="V27" s="43"/>
    </row>
    <row r="28" spans="1:22" ht="12.75">
      <c r="A28" s="62" t="s">
        <v>182</v>
      </c>
      <c r="B28" s="64">
        <v>3.29</v>
      </c>
      <c r="C28" s="67">
        <v>15.48</v>
      </c>
      <c r="D28" s="64">
        <v>1.23</v>
      </c>
      <c r="E28" s="64">
        <v>1.15</v>
      </c>
      <c r="F28" s="64">
        <v>21.37</v>
      </c>
      <c r="G28" s="64">
        <v>4</v>
      </c>
      <c r="H28" s="64">
        <f t="shared" si="0"/>
        <v>69.83400326196308</v>
      </c>
      <c r="I28" s="311">
        <f t="shared" si="3"/>
        <v>2.929330611417644</v>
      </c>
      <c r="J28" s="65">
        <v>28.3</v>
      </c>
      <c r="K28" s="65">
        <v>16.8</v>
      </c>
      <c r="L28" s="65">
        <v>23.3</v>
      </c>
      <c r="M28" s="65">
        <v>50.12</v>
      </c>
      <c r="N28" s="64" t="s">
        <v>634</v>
      </c>
      <c r="O28" s="68" t="s">
        <v>361</v>
      </c>
      <c r="P28" s="67" t="s">
        <v>1287</v>
      </c>
      <c r="Q28" s="258"/>
      <c r="R28" s="271">
        <v>30.98</v>
      </c>
      <c r="S28" s="225">
        <f t="shared" si="1"/>
        <v>27.407310344827586</v>
      </c>
      <c r="T28" s="231">
        <f t="shared" si="4"/>
        <v>7.856193351724137</v>
      </c>
      <c r="U28" s="324">
        <f t="shared" si="2"/>
        <v>-38.85400326196307</v>
      </c>
      <c r="V28" s="43"/>
    </row>
    <row r="29" spans="1:22" ht="12.75">
      <c r="A29" s="62" t="s">
        <v>147</v>
      </c>
      <c r="B29" s="64">
        <v>3.3</v>
      </c>
      <c r="C29" s="67">
        <v>15.58</v>
      </c>
      <c r="D29" s="64">
        <v>1.26</v>
      </c>
      <c r="E29" s="64">
        <v>1.17</v>
      </c>
      <c r="F29" s="64">
        <v>21.5</v>
      </c>
      <c r="G29" s="64">
        <v>4.9</v>
      </c>
      <c r="H29" s="64">
        <f t="shared" si="0"/>
        <v>78.72347150749405</v>
      </c>
      <c r="I29" s="311">
        <f t="shared" si="3"/>
        <v>2.5389576285788706</v>
      </c>
      <c r="J29" s="65">
        <v>23.95</v>
      </c>
      <c r="K29" s="65">
        <v>17.62</v>
      </c>
      <c r="L29" s="65">
        <v>21.3</v>
      </c>
      <c r="M29" s="65">
        <v>48.57</v>
      </c>
      <c r="N29" s="64" t="s">
        <v>1155</v>
      </c>
      <c r="O29" s="68" t="s">
        <v>1225</v>
      </c>
      <c r="P29" s="67" t="s">
        <v>1296</v>
      </c>
      <c r="Q29" s="258"/>
      <c r="R29" s="271">
        <v>33.3</v>
      </c>
      <c r="S29" s="225">
        <f t="shared" si="1"/>
        <v>28.96265517241379</v>
      </c>
      <c r="T29" s="231">
        <f t="shared" si="4"/>
        <v>9.505792075862065</v>
      </c>
      <c r="U29" s="324">
        <f t="shared" si="2"/>
        <v>-45.42347150749406</v>
      </c>
      <c r="V29" s="43"/>
    </row>
    <row r="30" spans="1:22" ht="12.75">
      <c r="A30" s="62" t="s">
        <v>360</v>
      </c>
      <c r="B30" s="64">
        <v>3.305</v>
      </c>
      <c r="C30" s="67">
        <v>15.32</v>
      </c>
      <c r="D30" s="64">
        <v>1.228</v>
      </c>
      <c r="E30" s="64">
        <v>1.14</v>
      </c>
      <c r="F30" s="64">
        <v>21.24</v>
      </c>
      <c r="G30" s="64">
        <v>4.32</v>
      </c>
      <c r="H30" s="64">
        <f t="shared" si="0"/>
        <v>80.43397976098939</v>
      </c>
      <c r="I30" s="311">
        <f t="shared" si="3"/>
        <v>2.1856044248138</v>
      </c>
      <c r="J30" s="65">
        <v>28.58</v>
      </c>
      <c r="K30" s="65">
        <v>16.1</v>
      </c>
      <c r="L30" s="65">
        <v>24.5</v>
      </c>
      <c r="M30" s="65">
        <v>50.1</v>
      </c>
      <c r="N30" s="64" t="s">
        <v>133</v>
      </c>
      <c r="O30" s="68" t="s">
        <v>361</v>
      </c>
      <c r="P30" s="67" t="s">
        <v>1287</v>
      </c>
      <c r="Q30" s="258"/>
      <c r="R30" s="271">
        <v>33.19</v>
      </c>
      <c r="S30" s="225">
        <f t="shared" si="1"/>
        <v>29.364416551724137</v>
      </c>
      <c r="T30" s="231">
        <f t="shared" si="4"/>
        <v>9.931900194758619</v>
      </c>
      <c r="U30" s="324">
        <f t="shared" si="2"/>
        <v>-47.24397976098939</v>
      </c>
      <c r="V30" s="43"/>
    </row>
    <row r="31" spans="1:22" ht="12.75">
      <c r="A31" s="62" t="s">
        <v>972</v>
      </c>
      <c r="B31" s="64">
        <v>3.3179</v>
      </c>
      <c r="C31" s="67">
        <v>15.59</v>
      </c>
      <c r="D31" s="64">
        <v>1.274</v>
      </c>
      <c r="E31" s="64">
        <v>1.193</v>
      </c>
      <c r="F31" s="64">
        <v>21.54</v>
      </c>
      <c r="G31" s="64">
        <v>3.11</v>
      </c>
      <c r="H31" s="64">
        <f t="shared" si="0"/>
        <v>77.79666874271872</v>
      </c>
      <c r="I31" s="311">
        <f t="shared" si="3"/>
        <v>2.630389991238008</v>
      </c>
      <c r="J31" s="65">
        <v>26.35</v>
      </c>
      <c r="K31" s="65">
        <v>15.51</v>
      </c>
      <c r="L31" s="65">
        <v>21.66</v>
      </c>
      <c r="M31" s="65">
        <v>49.93</v>
      </c>
      <c r="N31" s="64" t="s">
        <v>587</v>
      </c>
      <c r="O31" s="68" t="s">
        <v>361</v>
      </c>
      <c r="P31" s="67" t="s">
        <v>1287</v>
      </c>
      <c r="Q31" s="258"/>
      <c r="R31" s="271">
        <v>31.8</v>
      </c>
      <c r="S31" s="225">
        <f t="shared" si="1"/>
        <v>29.0310275862069</v>
      </c>
      <c r="T31" s="231">
        <f t="shared" si="4"/>
        <v>9.578307857931037</v>
      </c>
      <c r="U31" s="324">
        <f t="shared" si="2"/>
        <v>-45.996668742718725</v>
      </c>
      <c r="V31" s="43"/>
    </row>
    <row r="32" spans="1:24" s="18" customFormat="1" ht="12.75">
      <c r="A32" s="132" t="s">
        <v>57</v>
      </c>
      <c r="B32" s="69">
        <v>3.37</v>
      </c>
      <c r="C32" s="72">
        <v>17.38</v>
      </c>
      <c r="D32" s="69">
        <v>1.63</v>
      </c>
      <c r="E32" s="69">
        <v>1.5</v>
      </c>
      <c r="F32" s="69">
        <v>23.3</v>
      </c>
      <c r="G32" s="69">
        <v>9.28</v>
      </c>
      <c r="H32" s="69">
        <f t="shared" si="0"/>
        <v>95.37172214653376</v>
      </c>
      <c r="I32" s="311">
        <f t="shared" si="3"/>
        <v>3.5058037515120013</v>
      </c>
      <c r="J32" s="70">
        <v>28</v>
      </c>
      <c r="K32" s="70">
        <v>18</v>
      </c>
      <c r="L32" s="70">
        <v>29</v>
      </c>
      <c r="M32" s="70">
        <v>50.9</v>
      </c>
      <c r="N32" s="69" t="s">
        <v>606</v>
      </c>
      <c r="O32" s="77" t="s">
        <v>1224</v>
      </c>
      <c r="P32" s="72" t="s">
        <v>1287</v>
      </c>
      <c r="Q32" s="259"/>
      <c r="R32" s="272">
        <v>39.58</v>
      </c>
      <c r="S32" s="232">
        <f t="shared" si="1"/>
        <v>31.566559999999996</v>
      </c>
      <c r="T32" s="231">
        <f t="shared" si="4"/>
        <v>12.267493535999995</v>
      </c>
      <c r="U32" s="325">
        <f t="shared" si="2"/>
        <v>-55.79172214653376</v>
      </c>
      <c r="V32" s="157"/>
      <c r="W32" s="158"/>
      <c r="X32" s="159"/>
    </row>
    <row r="33" spans="1:22" ht="12.75">
      <c r="A33" s="62" t="s">
        <v>192</v>
      </c>
      <c r="B33" s="64">
        <v>3.72</v>
      </c>
      <c r="C33" s="64">
        <v>15.92</v>
      </c>
      <c r="D33" s="64">
        <v>1.31</v>
      </c>
      <c r="E33" s="64">
        <v>1.23</v>
      </c>
      <c r="F33" s="64">
        <v>21.85</v>
      </c>
      <c r="G33" s="64">
        <v>4.5</v>
      </c>
      <c r="H33" s="64">
        <f t="shared" si="0"/>
        <v>67.36154738005334</v>
      </c>
      <c r="I33" s="311">
        <f t="shared" si="3"/>
        <v>3.565879450995599</v>
      </c>
      <c r="J33" s="65">
        <v>29.54</v>
      </c>
      <c r="K33" s="65">
        <v>16.5</v>
      </c>
      <c r="L33" s="65">
        <v>23.2</v>
      </c>
      <c r="M33" s="65">
        <v>50.06</v>
      </c>
      <c r="N33" s="64" t="s">
        <v>651</v>
      </c>
      <c r="O33" s="68" t="s">
        <v>361</v>
      </c>
      <c r="P33" s="67" t="s">
        <v>1287</v>
      </c>
      <c r="Q33" s="258"/>
      <c r="R33" s="271">
        <v>30.89</v>
      </c>
      <c r="S33" s="225">
        <f t="shared" si="1"/>
        <v>26.869327586206893</v>
      </c>
      <c r="T33" s="231">
        <f t="shared" si="4"/>
        <v>7.28560883793103</v>
      </c>
      <c r="U33" s="324">
        <f t="shared" si="2"/>
        <v>-36.47154738005334</v>
      </c>
      <c r="V33" s="43"/>
    </row>
    <row r="34" spans="1:22" ht="12.75">
      <c r="A34" s="62" t="s">
        <v>433</v>
      </c>
      <c r="B34" s="64">
        <v>3.72</v>
      </c>
      <c r="C34" s="64">
        <v>15.92</v>
      </c>
      <c r="D34" s="64">
        <v>1.3</v>
      </c>
      <c r="E34" s="64">
        <v>1.22</v>
      </c>
      <c r="F34" s="64">
        <v>21.83</v>
      </c>
      <c r="G34" s="64">
        <v>4.5</v>
      </c>
      <c r="H34" s="64">
        <f t="shared" si="0"/>
        <v>66.82427772291051</v>
      </c>
      <c r="I34" s="311">
        <f t="shared" si="3"/>
        <v>3.5806572666270213</v>
      </c>
      <c r="J34" s="65">
        <v>29.54</v>
      </c>
      <c r="K34" s="65">
        <v>16.5</v>
      </c>
      <c r="L34" s="65">
        <v>23.2</v>
      </c>
      <c r="M34" s="65">
        <v>50.06</v>
      </c>
      <c r="N34" s="64" t="s">
        <v>651</v>
      </c>
      <c r="O34" s="68" t="s">
        <v>361</v>
      </c>
      <c r="P34" s="67" t="s">
        <v>1287</v>
      </c>
      <c r="Q34" s="258"/>
      <c r="R34" s="271">
        <v>30.79</v>
      </c>
      <c r="S34" s="225">
        <f t="shared" si="1"/>
        <v>26.767775862068966</v>
      </c>
      <c r="T34" s="231">
        <f t="shared" si="4"/>
        <v>7.1779030793103455</v>
      </c>
      <c r="U34" s="324">
        <f t="shared" si="2"/>
        <v>-36.03427772291051</v>
      </c>
      <c r="V34" s="43"/>
    </row>
    <row r="35" spans="1:22" ht="12.75">
      <c r="A35" s="62" t="s">
        <v>148</v>
      </c>
      <c r="B35" s="64">
        <v>3.83</v>
      </c>
      <c r="C35" s="67">
        <v>16.11</v>
      </c>
      <c r="D35" s="64">
        <v>1.33</v>
      </c>
      <c r="E35" s="64">
        <v>1.25</v>
      </c>
      <c r="F35" s="67">
        <v>22.01</v>
      </c>
      <c r="G35" s="64">
        <v>4.7</v>
      </c>
      <c r="H35" s="64">
        <f t="shared" si="0"/>
        <v>77.36699191617623</v>
      </c>
      <c r="I35" s="311">
        <f t="shared" si="3"/>
        <v>3.124442884933398</v>
      </c>
      <c r="J35" s="65">
        <v>26.41</v>
      </c>
      <c r="K35" s="65">
        <v>18.67</v>
      </c>
      <c r="L35" s="65">
        <v>21.8</v>
      </c>
      <c r="M35" s="65">
        <v>49.44</v>
      </c>
      <c r="N35" s="64" t="s">
        <v>598</v>
      </c>
      <c r="O35" s="68" t="s">
        <v>1225</v>
      </c>
      <c r="P35" s="67" t="s">
        <v>1296</v>
      </c>
      <c r="Q35" s="258"/>
      <c r="R35" s="271">
        <v>32.9</v>
      </c>
      <c r="S35" s="225">
        <f t="shared" si="1"/>
        <v>28.73320689655172</v>
      </c>
      <c r="T35" s="231">
        <f t="shared" si="4"/>
        <v>9.262439234482756</v>
      </c>
      <c r="U35" s="324">
        <f t="shared" si="2"/>
        <v>-44.466991916176234</v>
      </c>
      <c r="V35" s="43"/>
    </row>
    <row r="36" spans="1:22" ht="12.75">
      <c r="A36" s="62" t="s">
        <v>471</v>
      </c>
      <c r="B36" s="64">
        <v>3.98</v>
      </c>
      <c r="C36" s="67">
        <v>16.22</v>
      </c>
      <c r="D36" s="64">
        <v>1.39</v>
      </c>
      <c r="E36" s="64">
        <v>1.32</v>
      </c>
      <c r="F36" s="67">
        <v>22.11</v>
      </c>
      <c r="G36" s="64">
        <v>3.92</v>
      </c>
      <c r="H36" s="64">
        <f t="shared" si="0"/>
        <v>121.4083826277502</v>
      </c>
      <c r="I36" s="311">
        <f t="shared" si="3"/>
        <v>1.2675132641320808</v>
      </c>
      <c r="J36" s="65">
        <v>19.71</v>
      </c>
      <c r="K36" s="65">
        <v>12.3</v>
      </c>
      <c r="L36" s="65">
        <v>16</v>
      </c>
      <c r="M36" s="65">
        <v>200.43</v>
      </c>
      <c r="N36" s="64" t="s">
        <v>790</v>
      </c>
      <c r="O36" s="68" t="s">
        <v>1227</v>
      </c>
      <c r="P36" s="67" t="s">
        <v>1287</v>
      </c>
      <c r="Q36" s="258"/>
      <c r="R36" s="271">
        <v>40.52</v>
      </c>
      <c r="S36" s="225">
        <f t="shared" si="1"/>
        <v>37.14771862068965</v>
      </c>
      <c r="T36" s="231">
        <f t="shared" si="4"/>
        <v>18.186870369103445</v>
      </c>
      <c r="U36" s="324">
        <f t="shared" si="2"/>
        <v>-80.88838262775019</v>
      </c>
      <c r="V36" s="43"/>
    </row>
    <row r="37" spans="1:22" ht="12.75">
      <c r="A37" s="62" t="s">
        <v>472</v>
      </c>
      <c r="B37" s="64">
        <v>3.98</v>
      </c>
      <c r="C37" s="67">
        <v>16.22</v>
      </c>
      <c r="D37" s="64">
        <v>1.42</v>
      </c>
      <c r="E37" s="64">
        <v>1.37</v>
      </c>
      <c r="F37" s="67">
        <v>22.17</v>
      </c>
      <c r="G37" s="64">
        <v>3.92</v>
      </c>
      <c r="H37" s="64">
        <f t="shared" si="0"/>
        <v>123.55746125632164</v>
      </c>
      <c r="I37" s="311">
        <f t="shared" si="3"/>
        <v>1.251310237575865</v>
      </c>
      <c r="J37" s="65">
        <v>19.71</v>
      </c>
      <c r="K37" s="65">
        <v>12.3</v>
      </c>
      <c r="L37" s="65">
        <v>16</v>
      </c>
      <c r="M37" s="65">
        <v>200.43</v>
      </c>
      <c r="N37" s="64" t="s">
        <v>790</v>
      </c>
      <c r="O37" s="68" t="s">
        <v>1227</v>
      </c>
      <c r="P37" s="67" t="s">
        <v>1287</v>
      </c>
      <c r="Q37" s="258"/>
      <c r="R37" s="271">
        <v>40.92</v>
      </c>
      <c r="S37" s="225">
        <f t="shared" si="1"/>
        <v>37.55312551724138</v>
      </c>
      <c r="T37" s="231">
        <f t="shared" si="4"/>
        <v>18.616844923586203</v>
      </c>
      <c r="U37" s="324">
        <f t="shared" si="2"/>
        <v>-82.63746125632164</v>
      </c>
      <c r="V37" s="43"/>
    </row>
    <row r="38" spans="1:22" ht="12.75">
      <c r="A38" s="62" t="s">
        <v>294</v>
      </c>
      <c r="B38" s="64">
        <v>4.02</v>
      </c>
      <c r="C38" s="67">
        <v>15.96</v>
      </c>
      <c r="D38" s="64">
        <v>1.332</v>
      </c>
      <c r="E38" s="64">
        <v>1.259</v>
      </c>
      <c r="F38" s="67">
        <v>21.88</v>
      </c>
      <c r="G38" s="64">
        <v>6.07</v>
      </c>
      <c r="H38" s="64">
        <f t="shared" si="0"/>
        <v>105.0549547393325</v>
      </c>
      <c r="I38" s="311">
        <f t="shared" si="3"/>
        <v>1.6658346000998279</v>
      </c>
      <c r="J38" s="65">
        <v>21.53</v>
      </c>
      <c r="K38" s="65">
        <v>14.05</v>
      </c>
      <c r="L38" s="65">
        <v>17.46</v>
      </c>
      <c r="M38" s="65">
        <v>55.71</v>
      </c>
      <c r="N38" s="64" t="s">
        <v>585</v>
      </c>
      <c r="O38" s="68" t="s">
        <v>1227</v>
      </c>
      <c r="P38" s="67" t="s">
        <v>1287</v>
      </c>
      <c r="Q38" s="258"/>
      <c r="R38" s="271">
        <v>39.06</v>
      </c>
      <c r="S38" s="225">
        <f t="shared" si="1"/>
        <v>33.80756620689655</v>
      </c>
      <c r="T38" s="231">
        <f t="shared" si="4"/>
        <v>14.644304719034483</v>
      </c>
      <c r="U38" s="324">
        <f t="shared" si="2"/>
        <v>-65.9949547393325</v>
      </c>
      <c r="V38" s="43"/>
    </row>
    <row r="39" spans="1:23" s="18" customFormat="1" ht="12.75">
      <c r="A39" s="132" t="s">
        <v>287</v>
      </c>
      <c r="B39" s="69">
        <v>4.02</v>
      </c>
      <c r="C39" s="72">
        <v>16.17</v>
      </c>
      <c r="D39" s="69">
        <v>1.35</v>
      </c>
      <c r="E39" s="69">
        <v>1.27</v>
      </c>
      <c r="F39" s="72">
        <v>22.07</v>
      </c>
      <c r="G39" s="69">
        <v>6.07</v>
      </c>
      <c r="H39" s="69">
        <f t="shared" si="0"/>
        <v>75.12903483647537</v>
      </c>
      <c r="I39" s="311">
        <f t="shared" si="3"/>
        <v>3.31192190394707</v>
      </c>
      <c r="J39" s="70">
        <v>22.36</v>
      </c>
      <c r="K39" s="70">
        <v>14.3</v>
      </c>
      <c r="L39" s="70">
        <v>18.7</v>
      </c>
      <c r="M39" s="70">
        <v>44.74</v>
      </c>
      <c r="N39" s="69" t="s">
        <v>651</v>
      </c>
      <c r="O39" s="77" t="s">
        <v>1227</v>
      </c>
      <c r="P39" s="72" t="s">
        <v>1287</v>
      </c>
      <c r="Q39" s="259"/>
      <c r="R39" s="272">
        <v>33.49</v>
      </c>
      <c r="S39" s="232">
        <f t="shared" si="1"/>
        <v>28.12098034482759</v>
      </c>
      <c r="T39" s="231">
        <f t="shared" si="4"/>
        <v>8.613111753724143</v>
      </c>
      <c r="U39" s="324">
        <f t="shared" si="2"/>
        <v>-41.63903483647537</v>
      </c>
      <c r="V39" s="161"/>
      <c r="W39" s="154"/>
    </row>
    <row r="40" spans="1:23" s="18" customFormat="1" ht="12.75">
      <c r="A40" s="132" t="s">
        <v>1219</v>
      </c>
      <c r="B40" s="69">
        <v>4.03</v>
      </c>
      <c r="C40" s="72">
        <v>16.46</v>
      </c>
      <c r="D40" s="69">
        <v>1.38</v>
      </c>
      <c r="E40" s="69">
        <v>1.32</v>
      </c>
      <c r="F40" s="72">
        <v>22.31</v>
      </c>
      <c r="G40" s="69">
        <v>4.5</v>
      </c>
      <c r="H40" s="69">
        <f t="shared" si="0"/>
        <v>66.7705507571962</v>
      </c>
      <c r="I40" s="311">
        <f t="shared" si="3"/>
        <v>4.064150414717037</v>
      </c>
      <c r="J40" s="70">
        <v>30.78</v>
      </c>
      <c r="K40" s="70">
        <v>16</v>
      </c>
      <c r="L40" s="70">
        <v>22.3</v>
      </c>
      <c r="M40" s="70">
        <v>52.59</v>
      </c>
      <c r="N40" s="69" t="s">
        <v>585</v>
      </c>
      <c r="O40" s="77" t="s">
        <v>361</v>
      </c>
      <c r="P40" s="72" t="s">
        <v>1287</v>
      </c>
      <c r="Q40" s="259"/>
      <c r="R40" s="272">
        <v>30.78</v>
      </c>
      <c r="S40" s="232">
        <f t="shared" si="1"/>
        <v>26.75762068965517</v>
      </c>
      <c r="T40" s="231">
        <f t="shared" si="4"/>
        <v>7.167132503448273</v>
      </c>
      <c r="U40" s="324">
        <f t="shared" si="2"/>
        <v>-35.9905507571962</v>
      </c>
      <c r="V40" s="161"/>
      <c r="W40" s="154"/>
    </row>
    <row r="41" spans="1:23" s="18" customFormat="1" ht="12.75">
      <c r="A41" s="132" t="s">
        <v>1220</v>
      </c>
      <c r="B41" s="69">
        <v>4.03</v>
      </c>
      <c r="C41" s="72">
        <v>16.46</v>
      </c>
      <c r="D41" s="69">
        <v>1.36</v>
      </c>
      <c r="E41" s="69">
        <v>1.29</v>
      </c>
      <c r="F41" s="72">
        <v>22.26</v>
      </c>
      <c r="G41" s="69">
        <v>4.5</v>
      </c>
      <c r="H41" s="69">
        <f t="shared" si="0"/>
        <v>65.7497384086248</v>
      </c>
      <c r="I41" s="311">
        <f t="shared" si="3"/>
        <v>4.081059707152658</v>
      </c>
      <c r="J41" s="70">
        <v>30.6</v>
      </c>
      <c r="K41" s="70">
        <v>16</v>
      </c>
      <c r="L41" s="70">
        <v>22.3</v>
      </c>
      <c r="M41" s="70">
        <v>52.59</v>
      </c>
      <c r="N41" s="69" t="s">
        <v>585</v>
      </c>
      <c r="O41" s="77" t="s">
        <v>361</v>
      </c>
      <c r="P41" s="72" t="s">
        <v>1287</v>
      </c>
      <c r="Q41" s="259"/>
      <c r="R41" s="272">
        <v>30.59</v>
      </c>
      <c r="S41" s="232">
        <f t="shared" si="1"/>
        <v>26.564672413793105</v>
      </c>
      <c r="T41" s="231">
        <f t="shared" si="4"/>
        <v>6.9624915620689665</v>
      </c>
      <c r="U41" s="324">
        <f t="shared" si="2"/>
        <v>-35.15973840862479</v>
      </c>
      <c r="V41" s="161"/>
      <c r="W41" s="154"/>
    </row>
    <row r="42" spans="1:23" s="18" customFormat="1" ht="12.75">
      <c r="A42" s="62" t="s">
        <v>396</v>
      </c>
      <c r="B42" s="69">
        <v>4.063</v>
      </c>
      <c r="C42" s="69">
        <v>16.38</v>
      </c>
      <c r="D42" s="69">
        <v>1.38</v>
      </c>
      <c r="E42" s="69">
        <v>1.31</v>
      </c>
      <c r="F42" s="69">
        <v>22.31</v>
      </c>
      <c r="G42" s="69">
        <v>3.8</v>
      </c>
      <c r="H42" s="64">
        <f t="shared" si="0"/>
        <v>74.49980556207332</v>
      </c>
      <c r="I42" s="311">
        <f t="shared" si="3"/>
        <v>3.5884486072055033</v>
      </c>
      <c r="J42" s="70">
        <v>26.9</v>
      </c>
      <c r="K42" s="70">
        <v>15.88</v>
      </c>
      <c r="L42" s="70">
        <v>20.6</v>
      </c>
      <c r="M42" s="70">
        <v>49.4</v>
      </c>
      <c r="N42" s="69" t="s">
        <v>821</v>
      </c>
      <c r="O42" s="71" t="s">
        <v>1224</v>
      </c>
      <c r="P42" s="72" t="s">
        <v>1296</v>
      </c>
      <c r="Q42" s="259"/>
      <c r="R42" s="272">
        <v>31.7</v>
      </c>
      <c r="S42" s="225">
        <f t="shared" si="1"/>
        <v>28.315379310344827</v>
      </c>
      <c r="T42" s="231">
        <f t="shared" si="4"/>
        <v>8.819291296551723</v>
      </c>
      <c r="U42" s="324">
        <f t="shared" si="2"/>
        <v>-42.79980556207332</v>
      </c>
      <c r="V42" s="43"/>
      <c r="W42" s="154"/>
    </row>
    <row r="43" spans="1:22" ht="12.75">
      <c r="A43" s="62" t="s">
        <v>149</v>
      </c>
      <c r="B43" s="64">
        <v>4.24</v>
      </c>
      <c r="C43" s="64">
        <v>16.5</v>
      </c>
      <c r="D43" s="64">
        <v>1.39</v>
      </c>
      <c r="E43" s="64">
        <v>1.32</v>
      </c>
      <c r="F43" s="67">
        <v>22.39</v>
      </c>
      <c r="G43" s="64">
        <v>4.5</v>
      </c>
      <c r="H43" s="64">
        <f t="shared" si="0"/>
        <v>80.30974611719621</v>
      </c>
      <c r="I43" s="311">
        <f t="shared" si="3"/>
        <v>3.3423174702423566</v>
      </c>
      <c r="J43" s="65">
        <v>23.76</v>
      </c>
      <c r="K43" s="65">
        <v>17.91</v>
      </c>
      <c r="L43" s="65">
        <v>20.48</v>
      </c>
      <c r="M43" s="65">
        <v>49.47</v>
      </c>
      <c r="N43" s="64" t="s">
        <v>576</v>
      </c>
      <c r="O43" s="68" t="s">
        <v>1225</v>
      </c>
      <c r="P43" s="67" t="s">
        <v>1296</v>
      </c>
      <c r="Q43" s="258"/>
      <c r="R43" s="271">
        <v>33.3</v>
      </c>
      <c r="S43" s="225">
        <f t="shared" si="1"/>
        <v>29.316724137931033</v>
      </c>
      <c r="T43" s="231">
        <f t="shared" si="4"/>
        <v>9.881317620689654</v>
      </c>
      <c r="U43" s="324">
        <f t="shared" si="2"/>
        <v>-47.009746117196215</v>
      </c>
      <c r="V43" s="43"/>
    </row>
    <row r="44" spans="1:22" ht="12.75">
      <c r="A44" s="62" t="s">
        <v>156</v>
      </c>
      <c r="B44" s="69">
        <v>4.3</v>
      </c>
      <c r="C44" s="69">
        <v>16.65</v>
      </c>
      <c r="D44" s="69">
        <v>1.41</v>
      </c>
      <c r="E44" s="69">
        <v>1.34</v>
      </c>
      <c r="F44" s="69">
        <v>22.54</v>
      </c>
      <c r="G44" s="69">
        <v>6.94</v>
      </c>
      <c r="H44" s="64">
        <f aca="true" t="shared" si="5" ref="H44:H76">((T44/350*H$6+(1-T44/350)*D$6)+G44)/(G44/290+1)</f>
        <v>72.25802973721945</v>
      </c>
      <c r="I44" s="311">
        <f t="shared" si="3"/>
        <v>3.951138845327243</v>
      </c>
      <c r="J44" s="70">
        <v>26.11</v>
      </c>
      <c r="K44" s="70">
        <v>15.9</v>
      </c>
      <c r="L44" s="70">
        <v>20</v>
      </c>
      <c r="M44" s="70">
        <v>53.3</v>
      </c>
      <c r="N44" s="69" t="s">
        <v>606</v>
      </c>
      <c r="O44" s="71" t="s">
        <v>1227</v>
      </c>
      <c r="P44" s="72" t="s">
        <v>1287</v>
      </c>
      <c r="Q44" s="259"/>
      <c r="R44" s="272">
        <v>33.59</v>
      </c>
      <c r="S44" s="225">
        <f aca="true" t="shared" si="6" ref="S44:S76">(R44-G44)*(G44/290+1)+G44*((G44/290+1)-1)</f>
        <v>27.45384344827586</v>
      </c>
      <c r="T44" s="231">
        <f t="shared" si="4"/>
        <v>7.905546361241379</v>
      </c>
      <c r="U44" s="324">
        <f aca="true" t="shared" si="7" ref="U44:U76">R44-H44</f>
        <v>-38.66802973721944</v>
      </c>
      <c r="V44" s="43"/>
    </row>
    <row r="45" spans="1:22" ht="12.75">
      <c r="A45" s="62" t="s">
        <v>58</v>
      </c>
      <c r="B45" s="64">
        <v>4.37</v>
      </c>
      <c r="C45" s="64">
        <v>18.02</v>
      </c>
      <c r="D45" s="64">
        <v>1.74</v>
      </c>
      <c r="E45" s="64">
        <v>1.61</v>
      </c>
      <c r="F45" s="64">
        <v>23.85</v>
      </c>
      <c r="G45" s="64">
        <v>10.17</v>
      </c>
      <c r="H45" s="64">
        <f t="shared" si="5"/>
        <v>100.87828487336262</v>
      </c>
      <c r="I45" s="311">
        <f t="shared" si="3"/>
        <v>3.812023102213196</v>
      </c>
      <c r="J45" s="65">
        <v>27.4</v>
      </c>
      <c r="K45" s="65">
        <v>17</v>
      </c>
      <c r="L45" s="65">
        <v>25</v>
      </c>
      <c r="M45" s="65">
        <v>49.09</v>
      </c>
      <c r="N45" s="64" t="s">
        <v>598</v>
      </c>
      <c r="O45" s="68" t="s">
        <v>1224</v>
      </c>
      <c r="P45" s="67" t="s">
        <v>1287</v>
      </c>
      <c r="Q45" s="258"/>
      <c r="R45" s="271">
        <v>41.24</v>
      </c>
      <c r="S45" s="225">
        <f t="shared" si="6"/>
        <v>32.51624413793103</v>
      </c>
      <c r="T45" s="231">
        <f t="shared" si="4"/>
        <v>13.274728532689652</v>
      </c>
      <c r="U45" s="324">
        <f t="shared" si="7"/>
        <v>-59.638284873362615</v>
      </c>
      <c r="V45" s="43"/>
    </row>
    <row r="46" spans="1:24" s="3" customFormat="1" ht="12.75">
      <c r="A46" s="62" t="s">
        <v>194</v>
      </c>
      <c r="B46" s="64">
        <v>4.44</v>
      </c>
      <c r="C46" s="67">
        <v>16.76</v>
      </c>
      <c r="D46" s="64">
        <v>1.4</v>
      </c>
      <c r="E46" s="64">
        <v>1.4</v>
      </c>
      <c r="F46" s="67">
        <v>22.66</v>
      </c>
      <c r="G46" s="64">
        <v>3.5</v>
      </c>
      <c r="H46" s="64">
        <f t="shared" si="5"/>
        <v>67.63898966230227</v>
      </c>
      <c r="I46" s="311">
        <f t="shared" si="3"/>
        <v>4.358028881731141</v>
      </c>
      <c r="J46" s="65">
        <v>26.7</v>
      </c>
      <c r="K46" s="65">
        <v>16.3</v>
      </c>
      <c r="L46" s="65">
        <v>20.3</v>
      </c>
      <c r="M46" s="65">
        <v>47.4</v>
      </c>
      <c r="N46" s="67" t="s">
        <v>669</v>
      </c>
      <c r="O46" s="68" t="s">
        <v>197</v>
      </c>
      <c r="P46" s="67" t="s">
        <v>1296</v>
      </c>
      <c r="Q46" s="258"/>
      <c r="R46" s="271">
        <v>30.2</v>
      </c>
      <c r="S46" s="225">
        <f t="shared" si="6"/>
        <v>27.06448275862069</v>
      </c>
      <c r="T46" s="231">
        <f t="shared" si="4"/>
        <v>7.492590413793105</v>
      </c>
      <c r="U46" s="324">
        <f t="shared" si="7"/>
        <v>-37.43898966230226</v>
      </c>
      <c r="V46" s="43"/>
      <c r="W46" s="37"/>
      <c r="X46" s="37"/>
    </row>
    <row r="47" spans="1:22" ht="12.75">
      <c r="A47" s="62" t="s">
        <v>328</v>
      </c>
      <c r="B47" s="64">
        <v>4.46</v>
      </c>
      <c r="C47" s="64">
        <v>16.53</v>
      </c>
      <c r="D47" s="64">
        <v>1.41</v>
      </c>
      <c r="E47" s="64">
        <v>1.33</v>
      </c>
      <c r="F47" s="64">
        <v>22.44</v>
      </c>
      <c r="G47" s="64">
        <v>4.86</v>
      </c>
      <c r="H47" s="64">
        <f t="shared" si="5"/>
        <v>80.33253337156385</v>
      </c>
      <c r="I47" s="311">
        <f t="shared" si="3"/>
        <v>3.39108536883948</v>
      </c>
      <c r="J47" s="65">
        <v>23.43</v>
      </c>
      <c r="K47" s="65">
        <v>16.6</v>
      </c>
      <c r="L47" s="65">
        <v>21.3</v>
      </c>
      <c r="M47" s="65">
        <v>201.8</v>
      </c>
      <c r="N47" s="64" t="s">
        <v>584</v>
      </c>
      <c r="O47" s="68" t="s">
        <v>1226</v>
      </c>
      <c r="P47" s="67" t="s">
        <v>1287</v>
      </c>
      <c r="Q47" s="258"/>
      <c r="R47" s="271">
        <v>33.57</v>
      </c>
      <c r="S47" s="225">
        <f t="shared" si="6"/>
        <v>29.27258689655173</v>
      </c>
      <c r="T47" s="231">
        <f t="shared" si="4"/>
        <v>9.834505662482764</v>
      </c>
      <c r="U47" s="324">
        <f t="shared" si="7"/>
        <v>-46.762533371563855</v>
      </c>
      <c r="V47" s="43"/>
    </row>
    <row r="48" spans="1:22" ht="12.75">
      <c r="A48" s="62" t="s">
        <v>329</v>
      </c>
      <c r="B48" s="64">
        <v>4.46</v>
      </c>
      <c r="C48" s="64">
        <v>16.28</v>
      </c>
      <c r="D48" s="64">
        <v>1.37</v>
      </c>
      <c r="E48" s="64">
        <v>1.37</v>
      </c>
      <c r="F48" s="64">
        <v>22.17</v>
      </c>
      <c r="G48" s="64">
        <v>5.94</v>
      </c>
      <c r="H48" s="64">
        <f t="shared" si="5"/>
        <v>121.25423206036513</v>
      </c>
      <c r="I48" s="311">
        <f t="shared" si="3"/>
        <v>1.3330309455342082</v>
      </c>
      <c r="J48" s="65">
        <v>18.61</v>
      </c>
      <c r="K48" s="65">
        <v>15</v>
      </c>
      <c r="L48" s="65">
        <v>18</v>
      </c>
      <c r="M48" s="65">
        <v>206.56</v>
      </c>
      <c r="N48" s="64" t="s">
        <v>589</v>
      </c>
      <c r="O48" s="68" t="s">
        <v>1226</v>
      </c>
      <c r="P48" s="67" t="s">
        <v>1287</v>
      </c>
      <c r="Q48" s="258"/>
      <c r="R48" s="271">
        <v>41.98</v>
      </c>
      <c r="S48" s="225">
        <f t="shared" si="6"/>
        <v>36.899866206896554</v>
      </c>
      <c r="T48" s="231">
        <f t="shared" si="4"/>
        <v>17.923998099034485</v>
      </c>
      <c r="U48" s="324">
        <f t="shared" si="7"/>
        <v>-79.27423206036514</v>
      </c>
      <c r="V48" s="43"/>
    </row>
    <row r="49" spans="1:22" ht="12.75">
      <c r="A49" s="62" t="s">
        <v>331</v>
      </c>
      <c r="B49" s="64">
        <v>4.46</v>
      </c>
      <c r="C49" s="64">
        <v>16.28</v>
      </c>
      <c r="D49" s="64">
        <v>1.37</v>
      </c>
      <c r="E49" s="64">
        <v>1.37</v>
      </c>
      <c r="F49" s="64">
        <v>22.18</v>
      </c>
      <c r="G49" s="64">
        <v>4.38</v>
      </c>
      <c r="H49" s="64">
        <f t="shared" si="5"/>
        <v>123.33822595604978</v>
      </c>
      <c r="I49" s="311">
        <f t="shared" si="3"/>
        <v>1.2690230256967183</v>
      </c>
      <c r="J49" s="65">
        <v>18.61</v>
      </c>
      <c r="K49" s="65">
        <v>15</v>
      </c>
      <c r="L49" s="65">
        <v>18</v>
      </c>
      <c r="M49" s="65">
        <v>206.56</v>
      </c>
      <c r="N49" s="64" t="s">
        <v>589</v>
      </c>
      <c r="O49" s="68" t="s">
        <v>1226</v>
      </c>
      <c r="P49" s="67" t="s">
        <v>1287</v>
      </c>
      <c r="Q49" s="258"/>
      <c r="R49" s="271">
        <v>41.22</v>
      </c>
      <c r="S49" s="225">
        <f t="shared" si="6"/>
        <v>37.46256413793103</v>
      </c>
      <c r="T49" s="231">
        <f t="shared" si="4"/>
        <v>18.520795524689653</v>
      </c>
      <c r="U49" s="324">
        <f t="shared" si="7"/>
        <v>-82.11822595604978</v>
      </c>
      <c r="V49" s="43"/>
    </row>
    <row r="50" spans="1:22" ht="12.75">
      <c r="A50" s="62" t="s">
        <v>362</v>
      </c>
      <c r="B50" s="64">
        <v>4.5758</v>
      </c>
      <c r="C50" s="64">
        <v>15.66</v>
      </c>
      <c r="D50" s="64">
        <v>1.22</v>
      </c>
      <c r="E50" s="64">
        <v>1.14</v>
      </c>
      <c r="F50" s="64">
        <v>21.36</v>
      </c>
      <c r="G50" s="64">
        <v>4.03</v>
      </c>
      <c r="H50" s="64">
        <f t="shared" si="5"/>
        <v>56.28273628812142</v>
      </c>
      <c r="I50" s="311">
        <f t="shared" si="3"/>
        <v>3.8562479670380654</v>
      </c>
      <c r="J50" s="65">
        <v>29.16</v>
      </c>
      <c r="K50" s="65">
        <v>26.2</v>
      </c>
      <c r="L50" s="65">
        <v>29.1</v>
      </c>
      <c r="M50" s="65">
        <v>48.37</v>
      </c>
      <c r="N50" s="64" t="s">
        <v>677</v>
      </c>
      <c r="O50" s="68" t="s">
        <v>361</v>
      </c>
      <c r="P50" s="67" t="s">
        <v>1287</v>
      </c>
      <c r="Q50" s="258"/>
      <c r="R50" s="271">
        <v>28.48</v>
      </c>
      <c r="S50" s="225">
        <f t="shared" si="6"/>
        <v>24.845773793103447</v>
      </c>
      <c r="T50" s="231">
        <f t="shared" si="4"/>
        <v>5.139427684965516</v>
      </c>
      <c r="U50" s="324">
        <f t="shared" si="7"/>
        <v>-27.80273628812142</v>
      </c>
      <c r="V50" s="43"/>
    </row>
    <row r="51" spans="1:22" ht="12.75">
      <c r="A51" s="62" t="s">
        <v>1216</v>
      </c>
      <c r="B51" s="64">
        <v>4.59</v>
      </c>
      <c r="C51" s="64">
        <v>16.68</v>
      </c>
      <c r="D51" s="64">
        <v>1.42</v>
      </c>
      <c r="E51" s="64">
        <v>1.34</v>
      </c>
      <c r="F51" s="64">
        <v>22.57</v>
      </c>
      <c r="G51" s="64">
        <v>4.77</v>
      </c>
      <c r="H51" s="69">
        <f t="shared" si="5"/>
        <v>61.24000502371048</v>
      </c>
      <c r="I51" s="311">
        <f t="shared" si="3"/>
        <v>4.699647823472311</v>
      </c>
      <c r="J51" s="65">
        <v>31.06</v>
      </c>
      <c r="K51" s="65">
        <v>15.8</v>
      </c>
      <c r="L51" s="65">
        <v>22.1</v>
      </c>
      <c r="M51" s="65">
        <v>51.05</v>
      </c>
      <c r="N51" s="64" t="s">
        <v>595</v>
      </c>
      <c r="O51" s="68" t="s">
        <v>361</v>
      </c>
      <c r="P51" s="67" t="s">
        <v>1287</v>
      </c>
      <c r="Q51" s="258"/>
      <c r="R51" s="271">
        <v>29.95</v>
      </c>
      <c r="S51" s="225">
        <f t="shared" si="6"/>
        <v>25.672625862068966</v>
      </c>
      <c r="T51" s="231">
        <f t="shared" si="4"/>
        <v>6.0163869893103445</v>
      </c>
      <c r="U51" s="324">
        <f t="shared" si="7"/>
        <v>-31.29000502371048</v>
      </c>
      <c r="V51" s="43"/>
    </row>
    <row r="52" spans="1:22" ht="12.75">
      <c r="A52" s="62" t="s">
        <v>143</v>
      </c>
      <c r="B52" s="64">
        <v>4.69</v>
      </c>
      <c r="C52" s="64">
        <v>16.8</v>
      </c>
      <c r="D52" s="64">
        <v>1.425</v>
      </c>
      <c r="E52" s="64">
        <v>1.36</v>
      </c>
      <c r="F52" s="64">
        <v>22.66</v>
      </c>
      <c r="G52" s="64">
        <v>5.4</v>
      </c>
      <c r="H52" s="64">
        <f t="shared" si="5"/>
        <v>78.35847837771546</v>
      </c>
      <c r="I52" s="311">
        <f t="shared" si="3"/>
        <v>3.7191400604353326</v>
      </c>
      <c r="J52" s="65">
        <v>24.25</v>
      </c>
      <c r="K52" s="65">
        <v>18.96</v>
      </c>
      <c r="L52" s="65">
        <v>21.1</v>
      </c>
      <c r="M52" s="65">
        <v>49.45</v>
      </c>
      <c r="N52" s="64" t="s">
        <v>589</v>
      </c>
      <c r="O52" s="73" t="s">
        <v>1225</v>
      </c>
      <c r="P52" s="64" t="s">
        <v>1296</v>
      </c>
      <c r="Q52" s="229"/>
      <c r="R52" s="271">
        <v>33.6</v>
      </c>
      <c r="S52" s="225">
        <f t="shared" si="6"/>
        <v>28.825655172413793</v>
      </c>
      <c r="T52" s="231">
        <f t="shared" si="4"/>
        <v>9.360489875862068</v>
      </c>
      <c r="U52" s="324">
        <f t="shared" si="7"/>
        <v>-44.758478377715456</v>
      </c>
      <c r="V52" s="43"/>
    </row>
    <row r="53" spans="1:22" ht="12.75">
      <c r="A53" s="62" t="s">
        <v>488</v>
      </c>
      <c r="B53" s="64">
        <v>4.765</v>
      </c>
      <c r="C53" s="64">
        <v>16.69</v>
      </c>
      <c r="D53" s="64">
        <v>1.444</v>
      </c>
      <c r="E53" s="64">
        <v>1.362</v>
      </c>
      <c r="F53" s="64">
        <v>22.61</v>
      </c>
      <c r="G53" s="64">
        <v>1.74</v>
      </c>
      <c r="H53" s="64">
        <f t="shared" si="5"/>
        <v>82.0251035329963</v>
      </c>
      <c r="I53" s="311">
        <f t="shared" si="3"/>
        <v>3.4705321277025227</v>
      </c>
      <c r="J53" s="65">
        <v>21.93</v>
      </c>
      <c r="K53" s="65">
        <v>14</v>
      </c>
      <c r="L53" s="65">
        <v>16.4</v>
      </c>
      <c r="M53" s="65">
        <v>210.667</v>
      </c>
      <c r="N53" s="64" t="s">
        <v>598</v>
      </c>
      <c r="O53" s="73" t="s">
        <v>1227</v>
      </c>
      <c r="P53" s="64" t="s">
        <v>1287</v>
      </c>
      <c r="Q53" s="229"/>
      <c r="R53" s="271">
        <v>31.56</v>
      </c>
      <c r="S53" s="225">
        <f t="shared" si="6"/>
        <v>30.00936</v>
      </c>
      <c r="T53" s="231">
        <f t="shared" si="4"/>
        <v>10.615927216000001</v>
      </c>
      <c r="U53" s="324">
        <f t="shared" si="7"/>
        <v>-50.465103532996295</v>
      </c>
      <c r="V53" s="43"/>
    </row>
    <row r="54" spans="1:22" ht="12.75">
      <c r="A54" s="62" t="s">
        <v>64</v>
      </c>
      <c r="B54" s="64">
        <v>4.89</v>
      </c>
      <c r="C54" s="64">
        <v>17.06</v>
      </c>
      <c r="D54" s="64">
        <v>1.46</v>
      </c>
      <c r="E54" s="64">
        <v>1.3</v>
      </c>
      <c r="F54" s="64">
        <v>22.87</v>
      </c>
      <c r="G54" s="64">
        <v>4.3</v>
      </c>
      <c r="H54" s="64">
        <f t="shared" si="5"/>
        <v>63.37460173389639</v>
      </c>
      <c r="I54" s="311">
        <f t="shared" si="3"/>
        <v>4.850847568943411</v>
      </c>
      <c r="J54" s="65">
        <v>22.3</v>
      </c>
      <c r="K54" s="65">
        <v>17.2</v>
      </c>
      <c r="L54" s="65">
        <v>20.8</v>
      </c>
      <c r="M54" s="65">
        <v>174.5</v>
      </c>
      <c r="N54" s="64" t="s">
        <v>65</v>
      </c>
      <c r="O54" s="68" t="s">
        <v>1227</v>
      </c>
      <c r="P54" s="67" t="s">
        <v>1287</v>
      </c>
      <c r="Q54" s="258"/>
      <c r="R54" s="271">
        <v>30</v>
      </c>
      <c r="S54" s="225">
        <f t="shared" si="6"/>
        <v>26.144827586206894</v>
      </c>
      <c r="T54" s="231">
        <f t="shared" si="4"/>
        <v>6.5172041379310315</v>
      </c>
      <c r="U54" s="324">
        <f t="shared" si="7"/>
        <v>-33.37460173389639</v>
      </c>
      <c r="V54" s="43"/>
    </row>
    <row r="55" spans="1:22" ht="12.75">
      <c r="A55" s="62" t="s">
        <v>1215</v>
      </c>
      <c r="B55" s="64">
        <v>5.19</v>
      </c>
      <c r="C55" s="64">
        <v>17.27</v>
      </c>
      <c r="D55" s="64">
        <v>1.5</v>
      </c>
      <c r="E55" s="64">
        <v>1.43</v>
      </c>
      <c r="F55" s="64">
        <v>23.15</v>
      </c>
      <c r="G55" s="64">
        <v>4.77</v>
      </c>
      <c r="H55" s="64">
        <f t="shared" si="5"/>
        <v>59.681923017996205</v>
      </c>
      <c r="I55" s="311">
        <f t="shared" si="3"/>
        <v>5.391571918582866</v>
      </c>
      <c r="J55" s="65">
        <v>29.29</v>
      </c>
      <c r="K55" s="65">
        <v>18.1</v>
      </c>
      <c r="L55" s="65">
        <v>23.3</v>
      </c>
      <c r="M55" s="65">
        <v>48.4</v>
      </c>
      <c r="N55" s="64" t="s">
        <v>708</v>
      </c>
      <c r="O55" s="68" t="s">
        <v>361</v>
      </c>
      <c r="P55" s="67" t="s">
        <v>1287</v>
      </c>
      <c r="Q55" s="258"/>
      <c r="R55" s="271">
        <v>29.66</v>
      </c>
      <c r="S55" s="225">
        <f t="shared" si="6"/>
        <v>25.377855862068966</v>
      </c>
      <c r="T55" s="231">
        <f t="shared" si="4"/>
        <v>5.703753927310345</v>
      </c>
      <c r="U55" s="324">
        <f t="shared" si="7"/>
        <v>-30.021923017996205</v>
      </c>
      <c r="V55" s="43"/>
    </row>
    <row r="56" spans="1:22" ht="12.75">
      <c r="A56" s="62" t="s">
        <v>1182</v>
      </c>
      <c r="B56" s="64">
        <v>5.23</v>
      </c>
      <c r="C56" s="64">
        <v>17.29</v>
      </c>
      <c r="D56" s="64">
        <v>1.51</v>
      </c>
      <c r="E56" s="64">
        <v>1.44</v>
      </c>
      <c r="F56" s="64">
        <v>23.2</v>
      </c>
      <c r="G56" s="64">
        <v>3</v>
      </c>
      <c r="H56" s="64">
        <f t="shared" si="5"/>
        <v>65.34333335894682</v>
      </c>
      <c r="I56" s="311">
        <f t="shared" si="3"/>
        <v>5.047987146345108</v>
      </c>
      <c r="J56" s="65">
        <v>31.5</v>
      </c>
      <c r="K56" s="65">
        <v>14.7</v>
      </c>
      <c r="L56" s="65">
        <v>20.8</v>
      </c>
      <c r="M56" s="65">
        <v>49.9</v>
      </c>
      <c r="N56" s="64" t="s">
        <v>589</v>
      </c>
      <c r="O56" s="68" t="s">
        <v>1224</v>
      </c>
      <c r="P56" s="67" t="s">
        <v>1296</v>
      </c>
      <c r="Q56" s="258"/>
      <c r="R56" s="271">
        <v>29.4</v>
      </c>
      <c r="S56" s="225">
        <f t="shared" si="6"/>
        <v>26.704137931034477</v>
      </c>
      <c r="T56" s="231">
        <f t="shared" si="4"/>
        <v>7.110408689655166</v>
      </c>
      <c r="U56" s="324">
        <f t="shared" si="7"/>
        <v>-35.94333335894682</v>
      </c>
      <c r="V56" s="43"/>
    </row>
    <row r="57" spans="1:22" ht="12.75">
      <c r="A57" s="62" t="s">
        <v>1212</v>
      </c>
      <c r="B57" s="64">
        <v>5.33</v>
      </c>
      <c r="C57" s="64">
        <v>17.25</v>
      </c>
      <c r="D57" s="64">
        <v>1.49</v>
      </c>
      <c r="E57" s="64">
        <v>1.42</v>
      </c>
      <c r="F57" s="64">
        <v>23.11</v>
      </c>
      <c r="G57" s="64">
        <v>4.28</v>
      </c>
      <c r="H57" s="64">
        <f t="shared" si="5"/>
        <v>61.30505795039129</v>
      </c>
      <c r="I57" s="311">
        <f t="shared" si="3"/>
        <v>5.235036927030251</v>
      </c>
      <c r="J57" s="65">
        <v>27.36</v>
      </c>
      <c r="K57" s="65">
        <v>18.1</v>
      </c>
      <c r="L57" s="65">
        <v>23.5</v>
      </c>
      <c r="M57" s="65">
        <v>49.85</v>
      </c>
      <c r="N57" s="64" t="s">
        <v>589</v>
      </c>
      <c r="O57" s="68" t="s">
        <v>361</v>
      </c>
      <c r="P57" s="67" t="s">
        <v>1287</v>
      </c>
      <c r="Q57" s="258"/>
      <c r="R57" s="271">
        <v>29.6</v>
      </c>
      <c r="S57" s="225">
        <f t="shared" si="6"/>
        <v>25.756855172413797</v>
      </c>
      <c r="T57" s="231">
        <f t="shared" si="4"/>
        <v>6.105720595862073</v>
      </c>
      <c r="U57" s="324">
        <f t="shared" si="7"/>
        <v>-31.705057950391286</v>
      </c>
      <c r="V57" s="43"/>
    </row>
    <row r="58" spans="1:22" ht="12.75">
      <c r="A58" s="62" t="s">
        <v>186</v>
      </c>
      <c r="B58" s="64">
        <v>5.33</v>
      </c>
      <c r="C58" s="64">
        <v>17.25</v>
      </c>
      <c r="D58" s="64">
        <v>1.45</v>
      </c>
      <c r="E58" s="64">
        <v>1.45</v>
      </c>
      <c r="F58" s="64">
        <v>23.11</v>
      </c>
      <c r="G58" s="64">
        <v>4.28</v>
      </c>
      <c r="H58" s="64">
        <f t="shared" si="5"/>
        <v>60.76778829324843</v>
      </c>
      <c r="I58" s="311">
        <f t="shared" si="3"/>
        <v>5.2732656996364895</v>
      </c>
      <c r="J58" s="65">
        <v>27.36</v>
      </c>
      <c r="K58" s="65">
        <v>18.1</v>
      </c>
      <c r="L58" s="65">
        <v>23.5</v>
      </c>
      <c r="M58" s="65">
        <v>49.85</v>
      </c>
      <c r="N58" s="64" t="s">
        <v>589</v>
      </c>
      <c r="O58" s="68" t="s">
        <v>361</v>
      </c>
      <c r="P58" s="67" t="s">
        <v>1287</v>
      </c>
      <c r="Q58" s="258"/>
      <c r="R58" s="271">
        <v>29.5</v>
      </c>
      <c r="S58" s="225">
        <f t="shared" si="6"/>
        <v>25.65537931034483</v>
      </c>
      <c r="T58" s="231">
        <f t="shared" si="4"/>
        <v>5.998095296551727</v>
      </c>
      <c r="U58" s="324">
        <f t="shared" si="7"/>
        <v>-31.26778829324843</v>
      </c>
      <c r="V58" s="43"/>
    </row>
    <row r="59" spans="1:22" ht="12.75">
      <c r="A59" s="62" t="s">
        <v>153</v>
      </c>
      <c r="B59" s="64">
        <v>5.56</v>
      </c>
      <c r="C59" s="67">
        <v>17.41</v>
      </c>
      <c r="D59" s="64">
        <v>1.52</v>
      </c>
      <c r="E59" s="64">
        <v>1.44</v>
      </c>
      <c r="F59" s="67">
        <v>23.22</v>
      </c>
      <c r="G59" s="64">
        <v>5.6</v>
      </c>
      <c r="H59" s="64">
        <f t="shared" si="5"/>
        <v>76.49509070125653</v>
      </c>
      <c r="I59" s="311">
        <f t="shared" si="3"/>
        <v>4.383664360851945</v>
      </c>
      <c r="J59" s="65">
        <v>25</v>
      </c>
      <c r="K59" s="65">
        <v>18.45</v>
      </c>
      <c r="L59" s="65">
        <v>22.33</v>
      </c>
      <c r="M59" s="65">
        <v>50.66</v>
      </c>
      <c r="N59" s="64" t="s">
        <v>598</v>
      </c>
      <c r="O59" s="68" t="s">
        <v>1225</v>
      </c>
      <c r="P59" s="67" t="s">
        <v>1296</v>
      </c>
      <c r="Q59" s="258"/>
      <c r="R59" s="271">
        <v>33.4</v>
      </c>
      <c r="S59" s="225">
        <f t="shared" si="6"/>
        <v>28.44496551724138</v>
      </c>
      <c r="T59" s="231">
        <f t="shared" si="4"/>
        <v>8.956730427586207</v>
      </c>
      <c r="U59" s="324">
        <f t="shared" si="7"/>
        <v>-43.09509070125653</v>
      </c>
      <c r="V59" s="43"/>
    </row>
    <row r="60" spans="1:24" s="3" customFormat="1" ht="12.75">
      <c r="A60" s="62" t="s">
        <v>195</v>
      </c>
      <c r="B60" s="64">
        <v>5.69</v>
      </c>
      <c r="C60" s="67">
        <v>17.79</v>
      </c>
      <c r="D60" s="64">
        <v>1.95</v>
      </c>
      <c r="E60" s="67">
        <v>1.95</v>
      </c>
      <c r="F60" s="67">
        <v>23.96</v>
      </c>
      <c r="G60" s="64">
        <v>3.7</v>
      </c>
      <c r="H60" s="64">
        <f t="shared" si="5"/>
        <v>73.28713425831998</v>
      </c>
      <c r="I60" s="311">
        <f t="shared" si="3"/>
        <v>5.309722601616034</v>
      </c>
      <c r="J60" s="65">
        <v>28.3</v>
      </c>
      <c r="K60" s="65">
        <v>14.8</v>
      </c>
      <c r="L60" s="65">
        <v>20</v>
      </c>
      <c r="M60" s="65">
        <v>48.1</v>
      </c>
      <c r="N60" s="67" t="s">
        <v>658</v>
      </c>
      <c r="O60" s="68" t="s">
        <v>196</v>
      </c>
      <c r="P60" s="67" t="s">
        <v>1296</v>
      </c>
      <c r="Q60" s="258"/>
      <c r="R60" s="271">
        <v>31.4</v>
      </c>
      <c r="S60" s="225">
        <f t="shared" si="6"/>
        <v>28.100620689655177</v>
      </c>
      <c r="T60" s="231">
        <f t="shared" si="4"/>
        <v>8.59151830344828</v>
      </c>
      <c r="U60" s="324">
        <f t="shared" si="7"/>
        <v>-41.88713425831998</v>
      </c>
      <c r="V60" s="43"/>
      <c r="W60" s="37"/>
      <c r="X60" s="37"/>
    </row>
    <row r="61" spans="1:22" ht="12.75">
      <c r="A61" s="62" t="s">
        <v>162</v>
      </c>
      <c r="B61" s="64">
        <v>5.74</v>
      </c>
      <c r="C61" s="64">
        <v>17.76</v>
      </c>
      <c r="D61" s="64">
        <v>1.59</v>
      </c>
      <c r="E61" s="64">
        <v>1.53</v>
      </c>
      <c r="F61" s="64">
        <v>23.64</v>
      </c>
      <c r="G61" s="64">
        <v>6.08</v>
      </c>
      <c r="H61" s="64">
        <f t="shared" si="5"/>
        <v>70.3617724915413</v>
      </c>
      <c r="I61" s="311">
        <f t="shared" si="3"/>
        <v>5.166632287142967</v>
      </c>
      <c r="J61" s="65">
        <v>27.24</v>
      </c>
      <c r="K61" s="65">
        <v>16.1</v>
      </c>
      <c r="L61" s="65">
        <v>20.5</v>
      </c>
      <c r="M61" s="65">
        <v>51.7</v>
      </c>
      <c r="N61" s="64" t="s">
        <v>595</v>
      </c>
      <c r="O61" s="68" t="s">
        <v>1227</v>
      </c>
      <c r="P61" s="67" t="s">
        <v>1287</v>
      </c>
      <c r="Q61" s="258"/>
      <c r="R61" s="271">
        <v>32.61</v>
      </c>
      <c r="S61" s="225">
        <f t="shared" si="6"/>
        <v>27.213685517241384</v>
      </c>
      <c r="T61" s="231">
        <f t="shared" si="4"/>
        <v>7.650834859586212</v>
      </c>
      <c r="U61" s="324">
        <f t="shared" si="7"/>
        <v>-37.7517724915413</v>
      </c>
      <c r="V61" s="43"/>
    </row>
    <row r="62" spans="1:22" ht="12.75">
      <c r="A62" s="62" t="s">
        <v>1126</v>
      </c>
      <c r="B62" s="64">
        <v>5.736</v>
      </c>
      <c r="C62" s="67">
        <v>17.61</v>
      </c>
      <c r="D62" s="64">
        <v>1.553</v>
      </c>
      <c r="E62" s="64">
        <v>1.486</v>
      </c>
      <c r="F62" s="64">
        <v>23.451</v>
      </c>
      <c r="G62" s="64">
        <v>6.361</v>
      </c>
      <c r="H62" s="64">
        <f>((T62/350*H$6+(1-T62/350)*D$6)+G62)/(G62/290+1)</f>
        <v>67.20645538668133</v>
      </c>
      <c r="I62" s="311">
        <f>F62-10*LOG(H62)</f>
        <v>5.176890096222806</v>
      </c>
      <c r="J62" s="65">
        <v>27.46</v>
      </c>
      <c r="K62" s="65">
        <v>21.58</v>
      </c>
      <c r="L62" s="65">
        <v>23.98</v>
      </c>
      <c r="M62" s="65">
        <v>52.16</v>
      </c>
      <c r="N62" s="64" t="s">
        <v>708</v>
      </c>
      <c r="O62" s="68" t="s">
        <v>1225</v>
      </c>
      <c r="P62" s="67" t="s">
        <v>1287</v>
      </c>
      <c r="Q62" s="258"/>
      <c r="R62" s="271">
        <v>32.228</v>
      </c>
      <c r="S62" s="225">
        <f>(R62-G62)*(G62/290+1)+G62*((G62/290+1)-1)</f>
        <v>26.573904510344832</v>
      </c>
      <c r="T62" s="231">
        <f t="shared" si="4"/>
        <v>6.972283123671729</v>
      </c>
      <c r="U62" s="324">
        <f>R62-H62</f>
        <v>-34.978455386681325</v>
      </c>
      <c r="V62" s="43"/>
    </row>
    <row r="63" spans="1:22" ht="12.75">
      <c r="A63" s="62" t="s">
        <v>1211</v>
      </c>
      <c r="B63" s="64">
        <v>5.76</v>
      </c>
      <c r="C63" s="64">
        <v>17.49</v>
      </c>
      <c r="D63" s="64">
        <v>1.52</v>
      </c>
      <c r="E63" s="64">
        <v>1.45</v>
      </c>
      <c r="F63" s="64">
        <v>23.33</v>
      </c>
      <c r="G63" s="64">
        <v>4.28</v>
      </c>
      <c r="H63" s="64">
        <f t="shared" si="5"/>
        <v>57.59789731610555</v>
      </c>
      <c r="I63" s="311">
        <f t="shared" si="3"/>
        <v>5.725933707552741</v>
      </c>
      <c r="J63" s="65">
        <v>28.2</v>
      </c>
      <c r="K63" s="65">
        <v>18.5</v>
      </c>
      <c r="L63" s="65">
        <v>24.8</v>
      </c>
      <c r="M63" s="65">
        <v>49.8</v>
      </c>
      <c r="N63" s="64" t="s">
        <v>584</v>
      </c>
      <c r="O63" s="68" t="s">
        <v>361</v>
      </c>
      <c r="P63" s="67" t="s">
        <v>1287</v>
      </c>
      <c r="Q63" s="258"/>
      <c r="R63" s="271">
        <v>28.91</v>
      </c>
      <c r="S63" s="225">
        <f t="shared" si="6"/>
        <v>25.05667172413793</v>
      </c>
      <c r="T63" s="231">
        <f t="shared" si="4"/>
        <v>5.36310603062069</v>
      </c>
      <c r="U63" s="324">
        <f t="shared" si="7"/>
        <v>-28.687897316105552</v>
      </c>
      <c r="V63" s="43"/>
    </row>
    <row r="64" spans="1:23" s="18" customFormat="1" ht="12.75">
      <c r="A64" s="62" t="s">
        <v>504</v>
      </c>
      <c r="B64" s="69">
        <v>5.9325</v>
      </c>
      <c r="C64" s="69">
        <v>17.8</v>
      </c>
      <c r="D64" s="69">
        <v>1.6</v>
      </c>
      <c r="E64" s="69">
        <v>1.54</v>
      </c>
      <c r="F64" s="69">
        <v>23.68</v>
      </c>
      <c r="G64" s="69">
        <v>3.6</v>
      </c>
      <c r="H64" s="64">
        <f t="shared" si="5"/>
        <v>63.47842033242505</v>
      </c>
      <c r="I64" s="311">
        <f t="shared" si="3"/>
        <v>5.653738892493738</v>
      </c>
      <c r="J64" s="70">
        <v>29.6</v>
      </c>
      <c r="K64" s="70">
        <v>15.4</v>
      </c>
      <c r="L64" s="70">
        <v>20.2</v>
      </c>
      <c r="M64" s="70">
        <v>49.3</v>
      </c>
      <c r="N64" s="69" t="s">
        <v>603</v>
      </c>
      <c r="O64" s="74" t="s">
        <v>1224</v>
      </c>
      <c r="P64" s="69" t="s">
        <v>1296</v>
      </c>
      <c r="Q64" s="230"/>
      <c r="R64" s="272">
        <v>29.5</v>
      </c>
      <c r="S64" s="225">
        <f t="shared" si="6"/>
        <v>26.266206896551722</v>
      </c>
      <c r="T64" s="231">
        <f t="shared" si="4"/>
        <v>6.6459390344827565</v>
      </c>
      <c r="U64" s="324">
        <f t="shared" si="7"/>
        <v>-33.97842033242505</v>
      </c>
      <c r="V64" s="43"/>
      <c r="W64" s="154"/>
    </row>
    <row r="65" spans="1:22" ht="12.75">
      <c r="A65" s="62" t="s">
        <v>496</v>
      </c>
      <c r="B65" s="64">
        <v>5.939</v>
      </c>
      <c r="C65" s="64">
        <v>17.57</v>
      </c>
      <c r="D65" s="64">
        <v>1.58</v>
      </c>
      <c r="E65" s="64">
        <v>1.5</v>
      </c>
      <c r="F65" s="64">
        <v>23.42</v>
      </c>
      <c r="G65" s="64">
        <v>1.74</v>
      </c>
      <c r="H65" s="64">
        <f t="shared" si="5"/>
        <v>85.2329131439932</v>
      </c>
      <c r="I65" s="311">
        <f t="shared" si="3"/>
        <v>4.113926677143862</v>
      </c>
      <c r="J65" s="65">
        <v>24.66</v>
      </c>
      <c r="K65" s="65">
        <v>14.25</v>
      </c>
      <c r="L65" s="65">
        <v>16.12</v>
      </c>
      <c r="M65" s="65">
        <v>223.4</v>
      </c>
      <c r="N65" s="64" t="s">
        <v>618</v>
      </c>
      <c r="O65" s="68" t="s">
        <v>1227</v>
      </c>
      <c r="P65" s="67" t="s">
        <v>1287</v>
      </c>
      <c r="Q65" s="258"/>
      <c r="R65" s="271">
        <v>32.16</v>
      </c>
      <c r="S65" s="225">
        <f t="shared" si="6"/>
        <v>30.612959999999998</v>
      </c>
      <c r="T65" s="231">
        <v>11.252966</v>
      </c>
      <c r="U65" s="324">
        <f t="shared" si="7"/>
        <v>-53.072913143993205</v>
      </c>
      <c r="V65" s="43"/>
    </row>
    <row r="66" spans="1:22" ht="12.75">
      <c r="A66" s="62" t="s">
        <v>144</v>
      </c>
      <c r="B66" s="64">
        <v>6</v>
      </c>
      <c r="C66" s="64">
        <v>17.58</v>
      </c>
      <c r="D66" s="64">
        <v>1.53</v>
      </c>
      <c r="E66" s="64">
        <v>1.46</v>
      </c>
      <c r="F66" s="64">
        <v>23.33</v>
      </c>
      <c r="G66" s="64">
        <v>5.5</v>
      </c>
      <c r="H66" s="64">
        <f t="shared" si="5"/>
        <v>68.85670003403432</v>
      </c>
      <c r="I66" s="311">
        <f t="shared" si="3"/>
        <v>4.950537947500052</v>
      </c>
      <c r="J66" s="65">
        <v>26.49</v>
      </c>
      <c r="K66" s="65">
        <v>17.49</v>
      </c>
      <c r="L66" s="65">
        <v>22.43</v>
      </c>
      <c r="M66" s="65">
        <v>49.17</v>
      </c>
      <c r="N66" s="64" t="s">
        <v>598</v>
      </c>
      <c r="O66" s="68" t="s">
        <v>1225</v>
      </c>
      <c r="P66" s="67" t="s">
        <v>1296</v>
      </c>
      <c r="Q66" s="258"/>
      <c r="R66" s="271">
        <v>31.9</v>
      </c>
      <c r="S66" s="225">
        <f t="shared" si="6"/>
        <v>27.005</v>
      </c>
      <c r="T66" s="231">
        <v>7.434806</v>
      </c>
      <c r="U66" s="324">
        <f t="shared" si="7"/>
        <v>-36.95670003403432</v>
      </c>
      <c r="V66" s="43"/>
    </row>
    <row r="67" spans="1:22" ht="12.75">
      <c r="A67" s="62" t="s">
        <v>130</v>
      </c>
      <c r="B67" s="64">
        <v>6.1</v>
      </c>
      <c r="C67" s="64">
        <v>17.85</v>
      </c>
      <c r="D67" s="64">
        <v>1.63</v>
      </c>
      <c r="E67" s="64">
        <v>1.56</v>
      </c>
      <c r="F67" s="64">
        <v>23.75</v>
      </c>
      <c r="G67" s="64">
        <v>4.75</v>
      </c>
      <c r="H67" s="64">
        <f t="shared" si="5"/>
        <v>80.76844802014783</v>
      </c>
      <c r="I67" s="311">
        <f t="shared" si="3"/>
        <v>4.677582620829092</v>
      </c>
      <c r="J67" s="65">
        <v>20.55</v>
      </c>
      <c r="K67" s="65">
        <v>15.4</v>
      </c>
      <c r="L67" s="65">
        <v>21.2</v>
      </c>
      <c r="M67" s="65">
        <v>200.8</v>
      </c>
      <c r="N67" s="64" t="s">
        <v>723</v>
      </c>
      <c r="O67" s="73" t="s">
        <v>1226</v>
      </c>
      <c r="P67" s="64" t="s">
        <v>1287</v>
      </c>
      <c r="Q67" s="229"/>
      <c r="R67" s="271">
        <v>33.57</v>
      </c>
      <c r="S67" s="225">
        <f t="shared" si="6"/>
        <v>29.36985344827586</v>
      </c>
      <c r="T67" s="231">
        <f t="shared" si="4"/>
        <v>9.93766656724138</v>
      </c>
      <c r="U67" s="324">
        <f t="shared" si="7"/>
        <v>-47.19844802014783</v>
      </c>
      <c r="V67" s="43"/>
    </row>
    <row r="68" spans="1:22" ht="12.75">
      <c r="A68" s="62" t="s">
        <v>457</v>
      </c>
      <c r="B68" s="64">
        <v>6.117</v>
      </c>
      <c r="C68" s="64">
        <v>17.84</v>
      </c>
      <c r="D68" s="64">
        <v>1.56</v>
      </c>
      <c r="E68" s="64">
        <v>1.53</v>
      </c>
      <c r="F68" s="64">
        <v>23.71</v>
      </c>
      <c r="G68" s="64">
        <v>5.08</v>
      </c>
      <c r="H68" s="64">
        <f>((T68/350*H$6+(1-T68/350)*D$6)+G68)/(G68/290+1)</f>
        <v>54.69354788237418</v>
      </c>
      <c r="I68" s="311">
        <f>F68-10*LOG(H68)</f>
        <v>6.330639037279209</v>
      </c>
      <c r="J68" s="65">
        <v>30.7</v>
      </c>
      <c r="K68" s="65">
        <v>16.49</v>
      </c>
      <c r="L68" s="65">
        <v>28.5</v>
      </c>
      <c r="M68" s="65">
        <v>48.24</v>
      </c>
      <c r="N68" s="64" t="s">
        <v>639</v>
      </c>
      <c r="O68" s="73" t="s">
        <v>361</v>
      </c>
      <c r="P68" s="64" t="s">
        <v>1287</v>
      </c>
      <c r="Q68" s="229"/>
      <c r="R68" s="271">
        <v>28.96</v>
      </c>
      <c r="S68" s="225">
        <f>(R68-G68)*(G68/290+1)+G68*((G68/290+1)-1)</f>
        <v>24.38729931034483</v>
      </c>
      <c r="T68" s="231">
        <f t="shared" si="4"/>
        <v>4.653169648551726</v>
      </c>
      <c r="U68" s="324">
        <f>R68-H68</f>
        <v>-25.733547882374182</v>
      </c>
      <c r="V68" s="43"/>
    </row>
    <row r="69" spans="1:22" ht="12.75">
      <c r="A69" s="62" t="s">
        <v>364</v>
      </c>
      <c r="B69" s="64">
        <v>6.131</v>
      </c>
      <c r="C69" s="64">
        <v>17.88</v>
      </c>
      <c r="D69" s="64">
        <v>1.614</v>
      </c>
      <c r="E69" s="64">
        <v>1.553</v>
      </c>
      <c r="F69" s="64">
        <v>23.76</v>
      </c>
      <c r="G69" s="64">
        <v>5.6</v>
      </c>
      <c r="H69" s="64">
        <f t="shared" si="5"/>
        <v>56.77729428411369</v>
      </c>
      <c r="I69" s="311">
        <f t="shared" si="3"/>
        <v>6.218253075741224</v>
      </c>
      <c r="J69" s="65">
        <v>30.35</v>
      </c>
      <c r="K69" s="65">
        <v>16</v>
      </c>
      <c r="L69" s="65">
        <v>26.2</v>
      </c>
      <c r="M69" s="65">
        <v>47.58</v>
      </c>
      <c r="N69" s="64" t="s">
        <v>796</v>
      </c>
      <c r="O69" s="73" t="s">
        <v>361</v>
      </c>
      <c r="P69" s="64" t="s">
        <v>1287</v>
      </c>
      <c r="Q69" s="229"/>
      <c r="R69" s="271">
        <v>29.73</v>
      </c>
      <c r="S69" s="225">
        <f t="shared" si="6"/>
        <v>24.70409655172414</v>
      </c>
      <c r="T69" s="231">
        <f t="shared" si="4"/>
        <v>4.989164802758625</v>
      </c>
      <c r="U69" s="324">
        <f t="shared" si="7"/>
        <v>-27.047294284113686</v>
      </c>
      <c r="V69" s="43"/>
    </row>
    <row r="70" spans="1:22" ht="12.75">
      <c r="A70" s="62" t="s">
        <v>1043</v>
      </c>
      <c r="B70" s="64">
        <v>6.43</v>
      </c>
      <c r="C70" s="64">
        <v>17.91</v>
      </c>
      <c r="D70" s="64">
        <v>1.6</v>
      </c>
      <c r="E70" s="64">
        <v>1.54</v>
      </c>
      <c r="F70" s="64">
        <v>23.72</v>
      </c>
      <c r="G70" s="64">
        <v>5.7</v>
      </c>
      <c r="H70" s="64">
        <f t="shared" si="5"/>
        <v>72.34017907997489</v>
      </c>
      <c r="I70" s="311">
        <f t="shared" si="3"/>
        <v>5.126204204659025</v>
      </c>
      <c r="J70" s="65">
        <v>25.7</v>
      </c>
      <c r="K70" s="65">
        <v>17.8</v>
      </c>
      <c r="L70" s="65">
        <v>23.4</v>
      </c>
      <c r="M70" s="65">
        <v>50.5</v>
      </c>
      <c r="N70" s="64" t="s">
        <v>663</v>
      </c>
      <c r="O70" s="73" t="s">
        <v>1225</v>
      </c>
      <c r="P70" s="64" t="s">
        <v>1296</v>
      </c>
      <c r="Q70" s="229"/>
      <c r="R70" s="271">
        <v>32.7</v>
      </c>
      <c r="S70" s="225">
        <f t="shared" si="6"/>
        <v>27.642724137931033</v>
      </c>
      <c r="T70" s="231">
        <f t="shared" si="4"/>
        <v>8.105873220689654</v>
      </c>
      <c r="U70" s="324">
        <f t="shared" si="7"/>
        <v>-39.640179079974885</v>
      </c>
      <c r="V70" s="43"/>
    </row>
    <row r="71" spans="1:24" s="3" customFormat="1" ht="12.75">
      <c r="A71" s="62" t="s">
        <v>199</v>
      </c>
      <c r="B71" s="64">
        <v>6.5</v>
      </c>
      <c r="C71" s="64">
        <v>18.3</v>
      </c>
      <c r="D71" s="64">
        <v>1.9</v>
      </c>
      <c r="E71" s="64">
        <v>1.9</v>
      </c>
      <c r="F71" s="64">
        <v>24.43</v>
      </c>
      <c r="G71" s="64">
        <v>3.8</v>
      </c>
      <c r="H71" s="64">
        <f t="shared" si="5"/>
        <v>71.27618761921619</v>
      </c>
      <c r="I71" s="311">
        <f t="shared" si="3"/>
        <v>5.900555376498573</v>
      </c>
      <c r="J71" s="65">
        <v>28.7</v>
      </c>
      <c r="K71" s="65">
        <v>14.4</v>
      </c>
      <c r="L71" s="65">
        <v>19.5</v>
      </c>
      <c r="M71" s="65">
        <v>48.75</v>
      </c>
      <c r="N71" s="64" t="s">
        <v>669</v>
      </c>
      <c r="O71" s="73" t="s">
        <v>196</v>
      </c>
      <c r="P71" s="73" t="s">
        <v>1296</v>
      </c>
      <c r="Q71" s="260"/>
      <c r="R71" s="271">
        <v>31.1</v>
      </c>
      <c r="S71" s="225">
        <f t="shared" si="6"/>
        <v>27.70751724137931</v>
      </c>
      <c r="T71" s="231">
        <f t="shared" si="4"/>
        <v>8.174592786206897</v>
      </c>
      <c r="U71" s="324">
        <f t="shared" si="7"/>
        <v>-40.176187619216186</v>
      </c>
      <c r="V71" s="43"/>
      <c r="W71" s="37"/>
      <c r="X71" s="37"/>
    </row>
    <row r="72" spans="1:22" ht="12.75">
      <c r="A72" s="62" t="s">
        <v>1209</v>
      </c>
      <c r="B72" s="64">
        <v>6.54</v>
      </c>
      <c r="C72" s="64">
        <v>18.18</v>
      </c>
      <c r="D72" s="64">
        <v>1.68</v>
      </c>
      <c r="E72" s="64">
        <v>1.63</v>
      </c>
      <c r="F72" s="64">
        <v>24.1</v>
      </c>
      <c r="G72" s="64">
        <v>5.02</v>
      </c>
      <c r="H72" s="64">
        <f t="shared" si="5"/>
        <v>56.16664500266752</v>
      </c>
      <c r="I72" s="311">
        <f t="shared" si="3"/>
        <v>6.605215170237074</v>
      </c>
      <c r="J72" s="65">
        <v>34.3</v>
      </c>
      <c r="K72" s="65">
        <v>15</v>
      </c>
      <c r="L72" s="65">
        <v>20.1</v>
      </c>
      <c r="M72" s="65">
        <v>47.6</v>
      </c>
      <c r="N72" s="64" t="s">
        <v>606</v>
      </c>
      <c r="O72" s="73" t="s">
        <v>361</v>
      </c>
      <c r="P72" s="64" t="s">
        <v>1287</v>
      </c>
      <c r="Q72" s="229"/>
      <c r="R72" s="271">
        <v>29.19</v>
      </c>
      <c r="S72" s="225">
        <f t="shared" si="6"/>
        <v>24.675288965517243</v>
      </c>
      <c r="T72" s="231">
        <f t="shared" si="4"/>
        <v>4.958611476827588</v>
      </c>
      <c r="U72" s="324">
        <f t="shared" si="7"/>
        <v>-26.97664500266752</v>
      </c>
      <c r="V72" s="43"/>
    </row>
    <row r="73" spans="1:22" ht="12.75">
      <c r="A73" s="62" t="s">
        <v>842</v>
      </c>
      <c r="B73" s="64">
        <v>6.565</v>
      </c>
      <c r="C73" s="64">
        <v>18.12</v>
      </c>
      <c r="D73" s="64">
        <v>1.71</v>
      </c>
      <c r="E73" s="64">
        <v>1.654</v>
      </c>
      <c r="F73" s="64">
        <v>24.05</v>
      </c>
      <c r="G73" s="64">
        <v>7.02</v>
      </c>
      <c r="H73" s="64">
        <f t="shared" si="5"/>
        <v>59.91078724696366</v>
      </c>
      <c r="I73" s="311">
        <f t="shared" si="3"/>
        <v>6.274949736033275</v>
      </c>
      <c r="J73" s="65">
        <v>26.97</v>
      </c>
      <c r="K73" s="65">
        <v>15.19</v>
      </c>
      <c r="L73" s="65">
        <v>30</v>
      </c>
      <c r="M73" s="65">
        <v>50.1</v>
      </c>
      <c r="N73" s="64" t="s">
        <v>843</v>
      </c>
      <c r="O73" s="73" t="s">
        <v>361</v>
      </c>
      <c r="P73" s="64" t="s">
        <v>1287</v>
      </c>
      <c r="Q73" s="229"/>
      <c r="R73" s="271">
        <v>31.35</v>
      </c>
      <c r="S73" s="225">
        <f t="shared" si="6"/>
        <v>25.088886206896554</v>
      </c>
      <c r="T73" s="231">
        <f t="shared" si="4"/>
        <v>5.397272711034485</v>
      </c>
      <c r="U73" s="324">
        <f t="shared" si="7"/>
        <v>-28.560787246963656</v>
      </c>
      <c r="V73" s="43"/>
    </row>
    <row r="74" spans="1:24" s="31" customFormat="1" ht="12.75">
      <c r="A74" s="62" t="s">
        <v>134</v>
      </c>
      <c r="B74" s="64">
        <v>6.608</v>
      </c>
      <c r="C74" s="64">
        <v>17.91</v>
      </c>
      <c r="D74" s="64">
        <v>1.668</v>
      </c>
      <c r="E74" s="64">
        <v>1.609</v>
      </c>
      <c r="F74" s="64">
        <v>23.8</v>
      </c>
      <c r="G74" s="64">
        <v>6.65</v>
      </c>
      <c r="H74" s="64">
        <f t="shared" si="5"/>
        <v>115.03029850359304</v>
      </c>
      <c r="I74" s="311">
        <f t="shared" si="3"/>
        <v>3.1918775321313113</v>
      </c>
      <c r="J74" s="65">
        <v>20.48</v>
      </c>
      <c r="K74" s="65">
        <v>14.48</v>
      </c>
      <c r="L74" s="65">
        <v>18.18</v>
      </c>
      <c r="M74" s="65">
        <v>58.39</v>
      </c>
      <c r="N74" s="64" t="s">
        <v>135</v>
      </c>
      <c r="O74" s="68" t="s">
        <v>1227</v>
      </c>
      <c r="P74" s="64" t="s">
        <v>1287</v>
      </c>
      <c r="Q74" s="229"/>
      <c r="R74" s="271">
        <v>41.34</v>
      </c>
      <c r="S74" s="225">
        <f t="shared" si="6"/>
        <v>35.63796896551725</v>
      </c>
      <c r="T74" s="231">
        <f t="shared" si="4"/>
        <v>16.585629884827597</v>
      </c>
      <c r="U74" s="324">
        <f t="shared" si="7"/>
        <v>-73.69029850359304</v>
      </c>
      <c r="V74" s="43"/>
      <c r="W74" s="162"/>
      <c r="X74" s="51"/>
    </row>
    <row r="75" spans="1:24" s="31" customFormat="1" ht="12.75">
      <c r="A75" s="62" t="s">
        <v>59</v>
      </c>
      <c r="B75" s="64">
        <v>6.7</v>
      </c>
      <c r="C75" s="64">
        <v>19.26</v>
      </c>
      <c r="D75" s="64">
        <v>1.99</v>
      </c>
      <c r="E75" s="64">
        <v>1.9</v>
      </c>
      <c r="F75" s="64">
        <v>25.14</v>
      </c>
      <c r="G75" s="64">
        <v>10.75</v>
      </c>
      <c r="H75" s="64">
        <f t="shared" si="5"/>
        <v>93.18537837812133</v>
      </c>
      <c r="I75" s="311">
        <f t="shared" si="3"/>
        <v>5.446522270007971</v>
      </c>
      <c r="J75" s="65">
        <v>29</v>
      </c>
      <c r="K75" s="65">
        <v>16.2</v>
      </c>
      <c r="L75" s="65">
        <v>21.2</v>
      </c>
      <c r="M75" s="65">
        <v>52.1</v>
      </c>
      <c r="N75" s="64" t="s">
        <v>639</v>
      </c>
      <c r="O75" s="68" t="s">
        <v>1224</v>
      </c>
      <c r="P75" s="67" t="s">
        <v>1287</v>
      </c>
      <c r="Q75" s="258"/>
      <c r="R75" s="271">
        <v>40.22</v>
      </c>
      <c r="S75" s="225">
        <f t="shared" si="6"/>
        <v>30.960913793103444</v>
      </c>
      <c r="T75" s="231">
        <f t="shared" si="4"/>
        <v>11.625145168965512</v>
      </c>
      <c r="U75" s="324">
        <f t="shared" si="7"/>
        <v>-52.96537837812133</v>
      </c>
      <c r="V75" s="43"/>
      <c r="W75" s="162"/>
      <c r="X75" s="51"/>
    </row>
    <row r="76" spans="1:24" s="31" customFormat="1" ht="12.75">
      <c r="A76" s="62" t="s">
        <v>201</v>
      </c>
      <c r="B76" s="64">
        <v>6.99</v>
      </c>
      <c r="C76" s="64">
        <v>18.28</v>
      </c>
      <c r="D76" s="64">
        <v>1.73</v>
      </c>
      <c r="E76" s="64">
        <v>1.67</v>
      </c>
      <c r="F76" s="64">
        <v>24.31</v>
      </c>
      <c r="G76" s="64">
        <v>5.02</v>
      </c>
      <c r="H76" s="64">
        <f t="shared" si="5"/>
        <v>50.36413270552465</v>
      </c>
      <c r="I76" s="311">
        <f t="shared" si="3"/>
        <v>7.288786404076081</v>
      </c>
      <c r="J76" s="65">
        <v>35.15</v>
      </c>
      <c r="K76" s="65">
        <v>15.1</v>
      </c>
      <c r="L76" s="65">
        <v>20.7</v>
      </c>
      <c r="M76" s="65">
        <v>50.46</v>
      </c>
      <c r="N76" s="64" t="s">
        <v>606</v>
      </c>
      <c r="O76" s="68" t="s">
        <v>361</v>
      </c>
      <c r="P76" s="67" t="s">
        <v>1287</v>
      </c>
      <c r="Q76" s="258"/>
      <c r="R76" s="271">
        <v>28.11</v>
      </c>
      <c r="S76" s="225">
        <f t="shared" si="6"/>
        <v>23.57659379310345</v>
      </c>
      <c r="T76" s="231">
        <f t="shared" si="4"/>
        <v>3.7933353769655174</v>
      </c>
      <c r="U76" s="324">
        <f t="shared" si="7"/>
        <v>-22.254132705524654</v>
      </c>
      <c r="V76" s="43"/>
      <c r="W76" s="162"/>
      <c r="X76" s="51"/>
    </row>
    <row r="77" spans="1:24" s="31" customFormat="1" ht="12.75">
      <c r="A77" s="62" t="s">
        <v>844</v>
      </c>
      <c r="B77" s="64">
        <v>6.999</v>
      </c>
      <c r="C77" s="64">
        <v>18.44</v>
      </c>
      <c r="D77" s="64">
        <v>1.755</v>
      </c>
      <c r="E77" s="64">
        <v>1.696</v>
      </c>
      <c r="F77" s="64">
        <v>24.38</v>
      </c>
      <c r="G77" s="64">
        <v>5.86</v>
      </c>
      <c r="H77" s="64">
        <f aca="true" t="shared" si="8" ref="H77:H110">((T77/350*H$6+(1-T77/350)*D$6)+G77)/(G77/290+1)</f>
        <v>49.41360390002414</v>
      </c>
      <c r="I77" s="311">
        <f t="shared" si="3"/>
        <v>7.441534704008795</v>
      </c>
      <c r="J77" s="65">
        <v>30</v>
      </c>
      <c r="K77" s="65">
        <v>14.67</v>
      </c>
      <c r="L77" s="65">
        <v>22.37</v>
      </c>
      <c r="M77" s="65">
        <v>48</v>
      </c>
      <c r="N77" s="64" t="s">
        <v>1011</v>
      </c>
      <c r="O77" s="68" t="s">
        <v>361</v>
      </c>
      <c r="P77" s="67" t="s">
        <v>1287</v>
      </c>
      <c r="Q77" s="258"/>
      <c r="R77" s="271">
        <v>28.55</v>
      </c>
      <c r="S77" s="225">
        <f aca="true" t="shared" si="9" ref="S77:S110">(R77-G77)*(G77/290+1)+G77*((G77/290+1)-1)</f>
        <v>23.266906896551724</v>
      </c>
      <c r="T77" s="231">
        <f t="shared" si="4"/>
        <v>3.4648814544827586</v>
      </c>
      <c r="U77" s="324">
        <f aca="true" t="shared" si="10" ref="U77:U110">R77-H77</f>
        <v>-20.863603900024142</v>
      </c>
      <c r="V77" s="43"/>
      <c r="W77" s="162"/>
      <c r="X77" s="51"/>
    </row>
    <row r="78" spans="1:23" s="47" customFormat="1" ht="12.75">
      <c r="A78" s="62" t="s">
        <v>462</v>
      </c>
      <c r="B78" s="69">
        <v>7.04</v>
      </c>
      <c r="C78" s="75">
        <v>18.42</v>
      </c>
      <c r="D78" s="69">
        <v>1.88</v>
      </c>
      <c r="E78" s="75">
        <v>1.82</v>
      </c>
      <c r="F78" s="75">
        <v>24.47</v>
      </c>
      <c r="G78" s="69">
        <v>3.4</v>
      </c>
      <c r="H78" s="64">
        <f t="shared" si="8"/>
        <v>51.92085412624402</v>
      </c>
      <c r="I78" s="311">
        <f aca="true" t="shared" si="11" ref="I78:I132">F78-10*LOG(H78)</f>
        <v>7.316581717688674</v>
      </c>
      <c r="J78" s="70">
        <v>27.68</v>
      </c>
      <c r="K78" s="70">
        <v>18.54</v>
      </c>
      <c r="L78" s="70">
        <v>22.82</v>
      </c>
      <c r="M78" s="70">
        <v>201.1</v>
      </c>
      <c r="N78" s="76" t="s">
        <v>603</v>
      </c>
      <c r="O78" s="71" t="s">
        <v>203</v>
      </c>
      <c r="P78" s="76" t="s">
        <v>1287</v>
      </c>
      <c r="Q78" s="261"/>
      <c r="R78" s="272">
        <v>27.2</v>
      </c>
      <c r="S78" s="225">
        <f t="shared" si="9"/>
        <v>24.118896551724134</v>
      </c>
      <c r="T78" s="231">
        <f t="shared" si="4"/>
        <v>4.368501682758617</v>
      </c>
      <c r="U78" s="324">
        <f t="shared" si="10"/>
        <v>-24.720854126244024</v>
      </c>
      <c r="V78" s="43"/>
      <c r="W78" s="163"/>
    </row>
    <row r="79" spans="1:24" s="31" customFormat="1" ht="12.75">
      <c r="A79" s="62" t="s">
        <v>160</v>
      </c>
      <c r="B79" s="64">
        <v>7.14</v>
      </c>
      <c r="C79" s="64">
        <v>18.54</v>
      </c>
      <c r="D79" s="64">
        <v>1.73</v>
      </c>
      <c r="E79" s="64">
        <v>1.67</v>
      </c>
      <c r="F79" s="64">
        <v>24.41</v>
      </c>
      <c r="G79" s="64">
        <v>6.94</v>
      </c>
      <c r="H79" s="64">
        <f t="shared" si="8"/>
        <v>58.074110788648</v>
      </c>
      <c r="I79" s="311">
        <f t="shared" si="11"/>
        <v>6.770174312486038</v>
      </c>
      <c r="J79" s="65">
        <v>27.87</v>
      </c>
      <c r="K79" s="65">
        <v>16.8</v>
      </c>
      <c r="L79" s="65">
        <v>21.3</v>
      </c>
      <c r="M79" s="65">
        <v>52.3</v>
      </c>
      <c r="N79" s="64" t="s">
        <v>634</v>
      </c>
      <c r="O79" s="68" t="s">
        <v>1227</v>
      </c>
      <c r="P79" s="67" t="s">
        <v>1287</v>
      </c>
      <c r="Q79" s="258"/>
      <c r="R79" s="271">
        <v>30.95</v>
      </c>
      <c r="S79" s="225">
        <f t="shared" si="9"/>
        <v>24.750665517241377</v>
      </c>
      <c r="T79" s="231">
        <f t="shared" si="4"/>
        <v>5.038555847586204</v>
      </c>
      <c r="U79" s="324">
        <f t="shared" si="10"/>
        <v>-27.124110788648</v>
      </c>
      <c r="V79" s="43"/>
      <c r="W79" s="162"/>
      <c r="X79" s="51"/>
    </row>
    <row r="80" spans="1:24" s="31" customFormat="1" ht="12.75">
      <c r="A80" s="62" t="s">
        <v>205</v>
      </c>
      <c r="B80" s="64">
        <v>7.162</v>
      </c>
      <c r="C80" s="64">
        <v>18.49</v>
      </c>
      <c r="D80" s="64">
        <v>1.755</v>
      </c>
      <c r="E80" s="64">
        <v>1.696</v>
      </c>
      <c r="F80" s="64">
        <v>24.42</v>
      </c>
      <c r="G80" s="64">
        <v>3.8</v>
      </c>
      <c r="H80" s="64">
        <f t="shared" si="8"/>
        <v>80.94704144778758</v>
      </c>
      <c r="I80" s="311">
        <f t="shared" si="11"/>
        <v>5.337990197503942</v>
      </c>
      <c r="J80" s="65">
        <v>22.56</v>
      </c>
      <c r="K80" s="65">
        <v>14.9</v>
      </c>
      <c r="L80" s="65">
        <v>19.1</v>
      </c>
      <c r="M80" s="65">
        <v>49.51</v>
      </c>
      <c r="N80" s="64" t="s">
        <v>598</v>
      </c>
      <c r="O80" s="68" t="s">
        <v>1225</v>
      </c>
      <c r="P80" s="67" t="s">
        <v>1296</v>
      </c>
      <c r="Q80" s="258"/>
      <c r="R80" s="271">
        <v>32.9</v>
      </c>
      <c r="S80" s="225">
        <f t="shared" si="9"/>
        <v>29.53110344827586</v>
      </c>
      <c r="T80" s="231">
        <f t="shared" si="4"/>
        <v>10.108688317241377</v>
      </c>
      <c r="U80" s="324">
        <f t="shared" si="10"/>
        <v>-48.047041447787585</v>
      </c>
      <c r="V80" s="43"/>
      <c r="W80" s="162"/>
      <c r="X80" s="51"/>
    </row>
    <row r="81" spans="1:24" s="31" customFormat="1" ht="12.75">
      <c r="A81" s="62" t="s">
        <v>515</v>
      </c>
      <c r="B81" s="64">
        <v>7.3897</v>
      </c>
      <c r="C81" s="64">
        <v>18.57</v>
      </c>
      <c r="D81" s="64">
        <v>1.74</v>
      </c>
      <c r="E81" s="64">
        <v>1.689</v>
      </c>
      <c r="F81" s="64">
        <v>24.47</v>
      </c>
      <c r="G81" s="64">
        <v>5.09</v>
      </c>
      <c r="H81" s="64">
        <f t="shared" si="8"/>
        <v>65.77547635201137</v>
      </c>
      <c r="I81" s="311">
        <f t="shared" si="11"/>
        <v>6.289359980305395</v>
      </c>
      <c r="J81" s="65">
        <v>25.39</v>
      </c>
      <c r="K81" s="65">
        <v>15.9</v>
      </c>
      <c r="L81" s="65">
        <v>20.5</v>
      </c>
      <c r="M81" s="65">
        <v>198.196</v>
      </c>
      <c r="N81" s="64" t="s">
        <v>768</v>
      </c>
      <c r="O81" s="68" t="s">
        <v>1226</v>
      </c>
      <c r="P81" s="67" t="s">
        <v>1287</v>
      </c>
      <c r="Q81" s="258"/>
      <c r="R81" s="271">
        <v>31.03</v>
      </c>
      <c r="S81" s="225">
        <f t="shared" si="9"/>
        <v>26.484630000000003</v>
      </c>
      <c r="T81" s="231">
        <f t="shared" si="4"/>
        <v>6.877598578000003</v>
      </c>
      <c r="U81" s="324">
        <f t="shared" si="10"/>
        <v>-34.745476352011366</v>
      </c>
      <c r="V81" s="43"/>
      <c r="W81" s="162"/>
      <c r="X81" s="51"/>
    </row>
    <row r="82" spans="1:24" s="31" customFormat="1" ht="12.75">
      <c r="A82" s="62" t="s">
        <v>379</v>
      </c>
      <c r="B82" s="64">
        <v>7.3897</v>
      </c>
      <c r="C82" s="64">
        <v>18.57</v>
      </c>
      <c r="D82" s="64">
        <v>1.778</v>
      </c>
      <c r="E82" s="64">
        <v>1.676</v>
      </c>
      <c r="F82" s="64">
        <v>24.47</v>
      </c>
      <c r="G82" s="64">
        <v>4.9</v>
      </c>
      <c r="H82" s="64">
        <f t="shared" si="8"/>
        <v>65.56036490749406</v>
      </c>
      <c r="I82" s="311">
        <f t="shared" si="11"/>
        <v>6.303586378216416</v>
      </c>
      <c r="J82" s="65">
        <v>25.39</v>
      </c>
      <c r="K82" s="65">
        <v>15.9</v>
      </c>
      <c r="L82" s="65">
        <v>20.5</v>
      </c>
      <c r="M82" s="65">
        <v>198.196</v>
      </c>
      <c r="N82" s="64" t="s">
        <v>768</v>
      </c>
      <c r="O82" s="68" t="s">
        <v>1226</v>
      </c>
      <c r="P82" s="67" t="s">
        <v>1287</v>
      </c>
      <c r="Q82" s="258"/>
      <c r="R82" s="271">
        <v>30.85</v>
      </c>
      <c r="S82" s="225">
        <f t="shared" si="9"/>
        <v>26.471258620689657</v>
      </c>
      <c r="T82" s="231">
        <f t="shared" si="4"/>
        <v>6.86341689310345</v>
      </c>
      <c r="U82" s="324">
        <f t="shared" si="10"/>
        <v>-34.71036490749406</v>
      </c>
      <c r="V82" s="43"/>
      <c r="W82" s="162"/>
      <c r="X82" s="51"/>
    </row>
    <row r="83" spans="1:23" s="51" customFormat="1" ht="12.75">
      <c r="A83" s="132" t="s">
        <v>381</v>
      </c>
      <c r="B83" s="69">
        <v>7.39</v>
      </c>
      <c r="C83" s="69">
        <v>18.57</v>
      </c>
      <c r="D83" s="69">
        <v>1.727</v>
      </c>
      <c r="E83" s="69">
        <v>1.727</v>
      </c>
      <c r="F83" s="69">
        <v>24.48</v>
      </c>
      <c r="G83" s="69">
        <v>5.11</v>
      </c>
      <c r="H83" s="69">
        <f t="shared" si="8"/>
        <v>65.26656180162459</v>
      </c>
      <c r="I83" s="311">
        <f t="shared" si="11"/>
        <v>6.333092650412926</v>
      </c>
      <c r="J83" s="70">
        <v>25.4</v>
      </c>
      <c r="K83" s="70">
        <v>15.9</v>
      </c>
      <c r="L83" s="70">
        <v>20.5</v>
      </c>
      <c r="M83" s="70">
        <v>198.2</v>
      </c>
      <c r="N83" s="69" t="s">
        <v>768</v>
      </c>
      <c r="O83" s="77" t="s">
        <v>1226</v>
      </c>
      <c r="P83" s="72" t="s">
        <v>1287</v>
      </c>
      <c r="Q83" s="259"/>
      <c r="R83" s="272">
        <v>30.95</v>
      </c>
      <c r="S83" s="232">
        <f t="shared" si="9"/>
        <v>26.38536034482759</v>
      </c>
      <c r="T83" s="231">
        <f t="shared" si="4"/>
        <v>6.772313181724141</v>
      </c>
      <c r="U83" s="324">
        <f t="shared" si="10"/>
        <v>-34.31656180162459</v>
      </c>
      <c r="V83" s="161"/>
      <c r="W83" s="162"/>
    </row>
    <row r="84" spans="1:24" s="31" customFormat="1" ht="12.75">
      <c r="A84" s="62" t="s">
        <v>385</v>
      </c>
      <c r="B84" s="64">
        <v>7.39</v>
      </c>
      <c r="C84" s="64">
        <v>18.57</v>
      </c>
      <c r="D84" s="64">
        <v>1.727</v>
      </c>
      <c r="E84" s="64">
        <v>1.727</v>
      </c>
      <c r="F84" s="64">
        <v>24.48</v>
      </c>
      <c r="G84" s="64">
        <v>5.4</v>
      </c>
      <c r="H84" s="64">
        <f t="shared" si="8"/>
        <v>65.0341908805726</v>
      </c>
      <c r="I84" s="311">
        <f t="shared" si="11"/>
        <v>6.348582586376221</v>
      </c>
      <c r="J84" s="65">
        <v>25.4</v>
      </c>
      <c r="K84" s="65">
        <v>15.9</v>
      </c>
      <c r="L84" s="65">
        <v>20.5</v>
      </c>
      <c r="M84" s="65">
        <v>198.2</v>
      </c>
      <c r="N84" s="64" t="s">
        <v>380</v>
      </c>
      <c r="O84" s="68" t="s">
        <v>1226</v>
      </c>
      <c r="P84" s="67" t="s">
        <v>1287</v>
      </c>
      <c r="Q84" s="258"/>
      <c r="R84" s="271">
        <v>31.12</v>
      </c>
      <c r="S84" s="225">
        <f t="shared" si="9"/>
        <v>26.299475862068963</v>
      </c>
      <c r="T84" s="231">
        <f t="shared" si="4"/>
        <v>6.6812240993103424</v>
      </c>
      <c r="U84" s="324">
        <f t="shared" si="10"/>
        <v>-33.91419088057259</v>
      </c>
      <c r="V84" s="43"/>
      <c r="W84" s="162"/>
      <c r="X84" s="51"/>
    </row>
    <row r="85" spans="1:24" s="31" customFormat="1" ht="12.75">
      <c r="A85" s="62" t="s">
        <v>538</v>
      </c>
      <c r="B85" s="64">
        <v>7.473</v>
      </c>
      <c r="C85" s="67">
        <v>18.84</v>
      </c>
      <c r="D85" s="64">
        <v>1.818</v>
      </c>
      <c r="E85" s="64">
        <v>1.755</v>
      </c>
      <c r="F85" s="64">
        <v>24.74</v>
      </c>
      <c r="G85" s="64">
        <v>6.69</v>
      </c>
      <c r="H85" s="64">
        <f t="shared" si="8"/>
        <v>45.512258073847725</v>
      </c>
      <c r="I85" s="311">
        <f t="shared" si="11"/>
        <v>8.158716165989983</v>
      </c>
      <c r="J85" s="65">
        <v>31.15</v>
      </c>
      <c r="K85" s="65">
        <v>14</v>
      </c>
      <c r="L85" s="65">
        <v>28.03</v>
      </c>
      <c r="M85" s="65">
        <v>46.2</v>
      </c>
      <c r="N85" s="64" t="s">
        <v>539</v>
      </c>
      <c r="O85" s="68" t="s">
        <v>1223</v>
      </c>
      <c r="P85" s="67" t="s">
        <v>1287</v>
      </c>
      <c r="Q85" s="258"/>
      <c r="R85" s="271">
        <v>28.43</v>
      </c>
      <c r="S85" s="225">
        <f t="shared" si="9"/>
        <v>22.39585068965517</v>
      </c>
      <c r="T85" s="231">
        <f aca="true" t="shared" si="12" ref="T85:T133">(S85-20)*1.0606</f>
        <v>2.541039241448273</v>
      </c>
      <c r="U85" s="324">
        <f t="shared" si="10"/>
        <v>-17.082258073847726</v>
      </c>
      <c r="V85" s="43"/>
      <c r="W85" s="162"/>
      <c r="X85" s="51"/>
    </row>
    <row r="86" spans="1:24" s="31" customFormat="1" ht="12.75">
      <c r="A86" s="62" t="s">
        <v>845</v>
      </c>
      <c r="B86" s="64">
        <v>7.505</v>
      </c>
      <c r="C86" s="67">
        <v>18.53</v>
      </c>
      <c r="D86" s="64">
        <v>1.818</v>
      </c>
      <c r="E86" s="64">
        <v>1.755</v>
      </c>
      <c r="F86" s="64">
        <v>24.58</v>
      </c>
      <c r="G86" s="390">
        <v>6.43</v>
      </c>
      <c r="H86" s="390">
        <f t="shared" si="8"/>
        <v>48.46461394251459</v>
      </c>
      <c r="I86" s="311">
        <f t="shared" si="11"/>
        <v>7.725752423985284</v>
      </c>
      <c r="J86" s="65">
        <v>28.19</v>
      </c>
      <c r="K86" s="65">
        <v>14.13</v>
      </c>
      <c r="L86" s="65">
        <v>26.35</v>
      </c>
      <c r="M86" s="65">
        <v>47.9</v>
      </c>
      <c r="N86" s="64" t="s">
        <v>1011</v>
      </c>
      <c r="O86" s="68" t="s">
        <v>1223</v>
      </c>
      <c r="P86" s="67" t="s">
        <v>1287</v>
      </c>
      <c r="Q86" s="258"/>
      <c r="R86" s="271">
        <v>28.79</v>
      </c>
      <c r="S86" s="225">
        <f t="shared" si="9"/>
        <v>22.998343793103448</v>
      </c>
      <c r="T86" s="231">
        <f t="shared" si="12"/>
        <v>3.180043426965517</v>
      </c>
      <c r="U86" s="324">
        <f t="shared" si="10"/>
        <v>-19.67461394251459</v>
      </c>
      <c r="V86" s="43"/>
      <c r="W86" s="162"/>
      <c r="X86" s="51"/>
    </row>
    <row r="87" spans="1:23" s="51" customFormat="1" ht="12.75">
      <c r="A87" s="62" t="s">
        <v>505</v>
      </c>
      <c r="B87" s="69">
        <v>7.55</v>
      </c>
      <c r="C87" s="69">
        <v>18.65</v>
      </c>
      <c r="D87" s="69">
        <v>1.76</v>
      </c>
      <c r="E87" s="69">
        <v>1.7</v>
      </c>
      <c r="F87" s="69">
        <v>24.51</v>
      </c>
      <c r="G87" s="391">
        <v>3.8</v>
      </c>
      <c r="H87" s="390">
        <f t="shared" si="8"/>
        <v>53.54628893350191</v>
      </c>
      <c r="I87" s="311">
        <f t="shared" si="11"/>
        <v>7.222706229002995</v>
      </c>
      <c r="J87" s="70">
        <v>32.3</v>
      </c>
      <c r="K87" s="70">
        <v>15.7</v>
      </c>
      <c r="L87" s="70">
        <v>21.8</v>
      </c>
      <c r="M87" s="70">
        <v>48.4</v>
      </c>
      <c r="N87" s="69" t="s">
        <v>66</v>
      </c>
      <c r="O87" s="71" t="s">
        <v>1224</v>
      </c>
      <c r="P87" s="76" t="s">
        <v>1287</v>
      </c>
      <c r="Q87" s="261"/>
      <c r="R87" s="272">
        <v>27.8</v>
      </c>
      <c r="S87" s="225">
        <f t="shared" si="9"/>
        <v>24.36427586206897</v>
      </c>
      <c r="T87" s="231">
        <f t="shared" si="12"/>
        <v>4.628750979310348</v>
      </c>
      <c r="U87" s="324">
        <f t="shared" si="10"/>
        <v>-25.746288933501912</v>
      </c>
      <c r="V87" s="43"/>
      <c r="W87" s="162"/>
    </row>
    <row r="88" spans="1:24" s="31" customFormat="1" ht="12.75">
      <c r="A88" s="62" t="s">
        <v>145</v>
      </c>
      <c r="B88" s="64">
        <v>7.59</v>
      </c>
      <c r="C88" s="67">
        <v>18.66</v>
      </c>
      <c r="D88" s="64">
        <v>1.74</v>
      </c>
      <c r="E88" s="64">
        <v>1.68</v>
      </c>
      <c r="F88" s="64">
        <v>24.5</v>
      </c>
      <c r="G88" s="390">
        <v>7.8</v>
      </c>
      <c r="H88" s="390">
        <f t="shared" si="8"/>
        <v>61.977723975554056</v>
      </c>
      <c r="I88" s="311">
        <f t="shared" si="11"/>
        <v>6.57764376515696</v>
      </c>
      <c r="J88" s="65">
        <v>29.6</v>
      </c>
      <c r="K88" s="65">
        <v>20.26</v>
      </c>
      <c r="L88" s="65">
        <v>21.74</v>
      </c>
      <c r="M88" s="65">
        <v>50.2</v>
      </c>
      <c r="N88" s="64" t="s">
        <v>750</v>
      </c>
      <c r="O88" s="68" t="s">
        <v>1225</v>
      </c>
      <c r="P88" s="67" t="s">
        <v>1296</v>
      </c>
      <c r="Q88" s="258"/>
      <c r="R88" s="271">
        <v>32.3</v>
      </c>
      <c r="S88" s="225">
        <f t="shared" si="9"/>
        <v>25.368758620689654</v>
      </c>
      <c r="T88" s="231">
        <f t="shared" si="12"/>
        <v>5.694105393103447</v>
      </c>
      <c r="U88" s="324">
        <f t="shared" si="10"/>
        <v>-29.67772397555406</v>
      </c>
      <c r="V88" s="43"/>
      <c r="W88" s="162"/>
      <c r="X88" s="51"/>
    </row>
    <row r="89" spans="1:24" s="31" customFormat="1" ht="12.75">
      <c r="A89" s="62" t="s">
        <v>157</v>
      </c>
      <c r="B89" s="64">
        <v>7.91</v>
      </c>
      <c r="C89" s="67">
        <v>18.53</v>
      </c>
      <c r="D89" s="64">
        <v>1.74</v>
      </c>
      <c r="E89" s="64">
        <v>1.68</v>
      </c>
      <c r="F89" s="64">
        <v>24.41</v>
      </c>
      <c r="G89" s="390">
        <v>5.61</v>
      </c>
      <c r="H89" s="390">
        <f t="shared" si="8"/>
        <v>72.53360780571953</v>
      </c>
      <c r="I89" s="311">
        <f t="shared" si="11"/>
        <v>5.8046072028887075</v>
      </c>
      <c r="J89" s="65">
        <v>23.91</v>
      </c>
      <c r="K89" s="65">
        <v>21.3</v>
      </c>
      <c r="L89" s="65">
        <v>24.8</v>
      </c>
      <c r="M89" s="65">
        <v>198.6</v>
      </c>
      <c r="N89" s="64" t="s">
        <v>663</v>
      </c>
      <c r="O89" s="68" t="s">
        <v>1226</v>
      </c>
      <c r="P89" s="67" t="s">
        <v>1287</v>
      </c>
      <c r="Q89" s="258"/>
      <c r="R89" s="271">
        <v>32.67</v>
      </c>
      <c r="S89" s="225">
        <f t="shared" si="9"/>
        <v>27.691995517241384</v>
      </c>
      <c r="T89" s="231">
        <f t="shared" si="12"/>
        <v>8.158130445586211</v>
      </c>
      <c r="U89" s="324">
        <f t="shared" si="10"/>
        <v>-39.863607805719525</v>
      </c>
      <c r="V89" s="43"/>
      <c r="W89" s="162"/>
      <c r="X89" s="51"/>
    </row>
    <row r="90" spans="1:24" s="31" customFormat="1" ht="12.75">
      <c r="A90" s="62" t="s">
        <v>535</v>
      </c>
      <c r="B90" s="64">
        <v>7.953</v>
      </c>
      <c r="C90" s="67">
        <v>18.84</v>
      </c>
      <c r="D90" s="64">
        <v>1.851</v>
      </c>
      <c r="E90" s="64">
        <v>1.801</v>
      </c>
      <c r="F90" s="64">
        <v>24.77</v>
      </c>
      <c r="G90" s="390">
        <v>6.76</v>
      </c>
      <c r="H90" s="390">
        <f t="shared" si="8"/>
        <v>44.43253166126201</v>
      </c>
      <c r="I90" s="311">
        <f t="shared" si="11"/>
        <v>8.292989409749186</v>
      </c>
      <c r="J90" s="65">
        <v>32</v>
      </c>
      <c r="K90" s="65">
        <v>13.91</v>
      </c>
      <c r="L90" s="65">
        <v>28.46</v>
      </c>
      <c r="M90" s="65">
        <v>46.2</v>
      </c>
      <c r="N90" s="64" t="s">
        <v>536</v>
      </c>
      <c r="O90" s="68" t="s">
        <v>1223</v>
      </c>
      <c r="P90" s="67" t="s">
        <v>1287</v>
      </c>
      <c r="Q90" s="258"/>
      <c r="R90" s="271">
        <v>28.28</v>
      </c>
      <c r="S90" s="225">
        <f t="shared" si="9"/>
        <v>22.17921655172414</v>
      </c>
      <c r="T90" s="231">
        <f t="shared" si="12"/>
        <v>2.3112770747586215</v>
      </c>
      <c r="U90" s="324">
        <f t="shared" si="10"/>
        <v>-16.15253166126201</v>
      </c>
      <c r="V90" s="43"/>
      <c r="W90" s="162"/>
      <c r="X90" s="51"/>
    </row>
    <row r="91" spans="1:24" s="29" customFormat="1" ht="13.5" thickBot="1">
      <c r="A91" s="62" t="s">
        <v>200</v>
      </c>
      <c r="B91" s="64">
        <v>8.15</v>
      </c>
      <c r="C91" s="67">
        <v>19.15</v>
      </c>
      <c r="D91" s="64">
        <v>1.9</v>
      </c>
      <c r="E91" s="64">
        <v>1.9</v>
      </c>
      <c r="F91" s="64">
        <v>25.11</v>
      </c>
      <c r="G91" s="390">
        <v>3.7</v>
      </c>
      <c r="H91" s="390">
        <f t="shared" si="8"/>
        <v>71.13805562974855</v>
      </c>
      <c r="I91" s="402">
        <f t="shared" si="11"/>
        <v>6.588980092769042</v>
      </c>
      <c r="J91" s="65">
        <v>29.5</v>
      </c>
      <c r="K91" s="65">
        <v>13.1</v>
      </c>
      <c r="L91" s="65">
        <v>19.14</v>
      </c>
      <c r="M91" s="65">
        <v>51.8</v>
      </c>
      <c r="N91" s="64" t="s">
        <v>585</v>
      </c>
      <c r="O91" s="68" t="s">
        <v>196</v>
      </c>
      <c r="P91" s="68" t="s">
        <v>1296</v>
      </c>
      <c r="Q91" s="262"/>
      <c r="R91" s="271">
        <v>31</v>
      </c>
      <c r="S91" s="225">
        <f t="shared" si="9"/>
        <v>27.695517241379314</v>
      </c>
      <c r="T91" s="231">
        <f t="shared" si="12"/>
        <v>8.1618655862069</v>
      </c>
      <c r="U91" s="324">
        <f t="shared" si="10"/>
        <v>-40.13805562974855</v>
      </c>
      <c r="V91" s="43"/>
      <c r="W91" s="164"/>
      <c r="X91" s="164"/>
    </row>
    <row r="92" spans="1:24" s="29" customFormat="1" ht="14.25" thickBot="1" thickTop="1">
      <c r="A92" s="393" t="s">
        <v>166</v>
      </c>
      <c r="B92" s="394">
        <v>8.208</v>
      </c>
      <c r="C92" s="395">
        <v>18.88</v>
      </c>
      <c r="D92" s="394">
        <v>1.9</v>
      </c>
      <c r="E92" s="394">
        <v>1.9</v>
      </c>
      <c r="F92" s="394">
        <v>24.9</v>
      </c>
      <c r="G92" s="396">
        <v>6.7</v>
      </c>
      <c r="H92" s="452">
        <f>((T92/350*H$6+(1-T92/350)*D$6)+G92)/(G92/290+1)</f>
        <v>47.46103047665272</v>
      </c>
      <c r="I92" s="454">
        <f>F92-10*LOG(H92)</f>
        <v>8.136628365892744</v>
      </c>
      <c r="J92" s="453">
        <v>36.26</v>
      </c>
      <c r="K92" s="397">
        <v>16.96</v>
      </c>
      <c r="L92" s="397">
        <v>26.91</v>
      </c>
      <c r="M92" s="397">
        <v>49.14</v>
      </c>
      <c r="N92" s="394" t="s">
        <v>606</v>
      </c>
      <c r="O92" s="398" t="s">
        <v>76</v>
      </c>
      <c r="P92" s="398" t="s">
        <v>1287</v>
      </c>
      <c r="Q92" s="262"/>
      <c r="R92" s="271">
        <v>28.8</v>
      </c>
      <c r="S92" s="225">
        <f>(R92-G92)*(G92/290+1)+G92*((G92/290+1)-1)</f>
        <v>22.76537931034483</v>
      </c>
      <c r="T92" s="231">
        <f t="shared" si="12"/>
        <v>2.932961296551727</v>
      </c>
      <c r="U92" s="324">
        <f>R92-H92</f>
        <v>-18.661030476652716</v>
      </c>
      <c r="V92" s="43"/>
      <c r="W92" s="164"/>
      <c r="X92" s="164"/>
    </row>
    <row r="93" spans="1:22" s="48" customFormat="1" ht="12.75" customHeight="1" thickTop="1">
      <c r="A93" s="62" t="s">
        <v>463</v>
      </c>
      <c r="B93" s="69">
        <v>8.35</v>
      </c>
      <c r="C93" s="75">
        <v>19.01</v>
      </c>
      <c r="D93" s="69">
        <v>2</v>
      </c>
      <c r="E93" s="69">
        <v>1.9</v>
      </c>
      <c r="F93" s="75">
        <v>24.99</v>
      </c>
      <c r="G93" s="391">
        <v>3.4</v>
      </c>
      <c r="H93" s="390">
        <f t="shared" si="8"/>
        <v>51.383584469101166</v>
      </c>
      <c r="I93" s="406">
        <f t="shared" si="11"/>
        <v>7.881756030503567</v>
      </c>
      <c r="J93" s="70">
        <v>31.67</v>
      </c>
      <c r="K93" s="70">
        <v>18.71</v>
      </c>
      <c r="L93" s="70">
        <v>22.77</v>
      </c>
      <c r="M93" s="70">
        <v>199</v>
      </c>
      <c r="N93" s="76" t="s">
        <v>751</v>
      </c>
      <c r="O93" s="76" t="s">
        <v>202</v>
      </c>
      <c r="P93" s="76" t="s">
        <v>1287</v>
      </c>
      <c r="Q93" s="261"/>
      <c r="R93" s="272">
        <v>27.1</v>
      </c>
      <c r="S93" s="225">
        <f t="shared" si="9"/>
        <v>24.017724137931033</v>
      </c>
      <c r="T93" s="231">
        <f t="shared" si="12"/>
        <v>4.2611982206896535</v>
      </c>
      <c r="U93" s="324">
        <f t="shared" si="10"/>
        <v>-24.283584469101164</v>
      </c>
      <c r="V93" s="43"/>
    </row>
    <row r="94" spans="1:22" s="48" customFormat="1" ht="12.75" customHeight="1">
      <c r="A94" s="62" t="s">
        <v>506</v>
      </c>
      <c r="B94" s="69">
        <v>8.39</v>
      </c>
      <c r="C94" s="75">
        <v>18.97</v>
      </c>
      <c r="D94" s="69">
        <v>1.801</v>
      </c>
      <c r="E94" s="69">
        <v>1.74</v>
      </c>
      <c r="F94" s="75">
        <v>24.84</v>
      </c>
      <c r="G94" s="391">
        <v>3.2</v>
      </c>
      <c r="H94" s="390">
        <f t="shared" si="8"/>
        <v>48.423423685675296</v>
      </c>
      <c r="I94" s="311">
        <f t="shared" si="11"/>
        <v>7.989445078469597</v>
      </c>
      <c r="J94" s="70">
        <v>32.6</v>
      </c>
      <c r="K94" s="70">
        <v>16.3</v>
      </c>
      <c r="L94" s="70">
        <v>22.1</v>
      </c>
      <c r="M94" s="70">
        <v>41.2</v>
      </c>
      <c r="N94" s="76" t="s">
        <v>507</v>
      </c>
      <c r="O94" s="76" t="s">
        <v>1224</v>
      </c>
      <c r="P94" s="76" t="s">
        <v>1296</v>
      </c>
      <c r="Q94" s="261"/>
      <c r="R94" s="272">
        <v>26.4</v>
      </c>
      <c r="S94" s="225">
        <f t="shared" si="9"/>
        <v>23.491310344827582</v>
      </c>
      <c r="T94" s="231">
        <f t="shared" si="12"/>
        <v>3.7028837517241335</v>
      </c>
      <c r="U94" s="324">
        <f t="shared" si="10"/>
        <v>-22.023423685675297</v>
      </c>
      <c r="V94" s="43"/>
    </row>
    <row r="95" spans="1:24" s="31" customFormat="1" ht="12.75">
      <c r="A95" s="62" t="s">
        <v>187</v>
      </c>
      <c r="B95" s="64">
        <v>8.4</v>
      </c>
      <c r="C95" s="67">
        <v>19.16</v>
      </c>
      <c r="D95" s="64">
        <v>1.87</v>
      </c>
      <c r="E95" s="64">
        <v>1.82</v>
      </c>
      <c r="F95" s="64">
        <v>25.08</v>
      </c>
      <c r="G95" s="390">
        <v>5.59</v>
      </c>
      <c r="H95" s="390">
        <f t="shared" si="8"/>
        <v>48.327850766479635</v>
      </c>
      <c r="I95" s="311">
        <f t="shared" si="11"/>
        <v>8.238025183519731</v>
      </c>
      <c r="J95" s="65">
        <v>31.75</v>
      </c>
      <c r="K95" s="65">
        <v>15.9</v>
      </c>
      <c r="L95" s="65">
        <v>21.7</v>
      </c>
      <c r="M95" s="65">
        <v>45.2</v>
      </c>
      <c r="N95" s="64" t="s">
        <v>751</v>
      </c>
      <c r="O95" s="68" t="s">
        <v>361</v>
      </c>
      <c r="P95" s="67" t="s">
        <v>1287</v>
      </c>
      <c r="Q95" s="258"/>
      <c r="R95" s="271">
        <v>28.15</v>
      </c>
      <c r="S95" s="225">
        <f t="shared" si="9"/>
        <v>23.10261551724138</v>
      </c>
      <c r="T95" s="231">
        <f t="shared" si="12"/>
        <v>3.290634017586206</v>
      </c>
      <c r="U95" s="324">
        <f t="shared" si="10"/>
        <v>-20.177850766479636</v>
      </c>
      <c r="V95" s="43"/>
      <c r="W95" s="162"/>
      <c r="X95" s="51"/>
    </row>
    <row r="96" spans="1:24" s="31" customFormat="1" ht="12.75">
      <c r="A96" s="62" t="s">
        <v>188</v>
      </c>
      <c r="B96" s="64">
        <v>8.4</v>
      </c>
      <c r="C96" s="67">
        <v>19.16</v>
      </c>
      <c r="D96" s="64">
        <v>1.89</v>
      </c>
      <c r="E96" s="64">
        <v>1.85</v>
      </c>
      <c r="F96" s="64">
        <v>25.06</v>
      </c>
      <c r="G96" s="390">
        <v>5.59</v>
      </c>
      <c r="H96" s="390">
        <f t="shared" si="8"/>
        <v>48.327850766479635</v>
      </c>
      <c r="I96" s="311">
        <f t="shared" si="11"/>
        <v>8.218025183519732</v>
      </c>
      <c r="J96" s="65">
        <v>31.8</v>
      </c>
      <c r="K96" s="65">
        <v>15.9</v>
      </c>
      <c r="L96" s="65">
        <v>21.7</v>
      </c>
      <c r="M96" s="65">
        <v>45.2</v>
      </c>
      <c r="N96" s="64" t="s">
        <v>751</v>
      </c>
      <c r="O96" s="68" t="s">
        <v>361</v>
      </c>
      <c r="P96" s="67" t="s">
        <v>1287</v>
      </c>
      <c r="Q96" s="258"/>
      <c r="R96" s="271">
        <v>28.15</v>
      </c>
      <c r="S96" s="225">
        <f t="shared" si="9"/>
        <v>23.10261551724138</v>
      </c>
      <c r="T96" s="231">
        <f t="shared" si="12"/>
        <v>3.290634017586206</v>
      </c>
      <c r="U96" s="324">
        <f t="shared" si="10"/>
        <v>-20.177850766479636</v>
      </c>
      <c r="V96" s="43"/>
      <c r="W96" s="162"/>
      <c r="X96" s="51"/>
    </row>
    <row r="97" spans="1:24" s="29" customFormat="1" ht="12.75">
      <c r="A97" s="62" t="s">
        <v>132</v>
      </c>
      <c r="B97" s="64">
        <v>8.428</v>
      </c>
      <c r="C97" s="64">
        <v>19.14</v>
      </c>
      <c r="D97" s="64">
        <v>1.949</v>
      </c>
      <c r="E97" s="64">
        <v>1.903</v>
      </c>
      <c r="F97" s="64">
        <v>25.13</v>
      </c>
      <c r="G97" s="390">
        <v>5</v>
      </c>
      <c r="H97" s="390">
        <f t="shared" si="8"/>
        <v>98.74382197675543</v>
      </c>
      <c r="I97" s="311">
        <f t="shared" si="11"/>
        <v>5.184900669960591</v>
      </c>
      <c r="J97" s="65">
        <v>24.25</v>
      </c>
      <c r="K97" s="65">
        <v>14.85</v>
      </c>
      <c r="L97" s="65">
        <v>17.75</v>
      </c>
      <c r="M97" s="65">
        <v>203.9</v>
      </c>
      <c r="N97" s="64" t="s">
        <v>133</v>
      </c>
      <c r="O97" s="66" t="s">
        <v>1227</v>
      </c>
      <c r="P97" s="63" t="s">
        <v>1287</v>
      </c>
      <c r="Q97" s="263"/>
      <c r="R97" s="271">
        <v>37.1</v>
      </c>
      <c r="S97" s="225">
        <f t="shared" si="9"/>
        <v>32.73965517241379</v>
      </c>
      <c r="T97" s="231">
        <f t="shared" si="12"/>
        <v>13.511678275862065</v>
      </c>
      <c r="U97" s="324">
        <f t="shared" si="10"/>
        <v>-61.643821976755426</v>
      </c>
      <c r="V97" s="43"/>
      <c r="W97" s="164"/>
      <c r="X97" s="164"/>
    </row>
    <row r="98" spans="1:24" s="31" customFormat="1" ht="12.75">
      <c r="A98" s="62" t="s">
        <v>537</v>
      </c>
      <c r="B98" s="64">
        <v>8.43</v>
      </c>
      <c r="C98" s="67">
        <v>19.02</v>
      </c>
      <c r="D98" s="64">
        <v>1.868</v>
      </c>
      <c r="E98" s="64">
        <v>1.818</v>
      </c>
      <c r="F98" s="64">
        <v>24.94</v>
      </c>
      <c r="G98" s="390">
        <v>6.4</v>
      </c>
      <c r="H98" s="390">
        <f t="shared" si="8"/>
        <v>43.58560397373434</v>
      </c>
      <c r="I98" s="311">
        <f t="shared" si="11"/>
        <v>8.546569315380697</v>
      </c>
      <c r="J98" s="65">
        <v>32.19</v>
      </c>
      <c r="K98" s="65">
        <v>14.4</v>
      </c>
      <c r="L98" s="65">
        <v>27.59</v>
      </c>
      <c r="M98" s="65">
        <v>47.4</v>
      </c>
      <c r="N98" s="64" t="s">
        <v>600</v>
      </c>
      <c r="O98" s="68" t="s">
        <v>361</v>
      </c>
      <c r="P98" s="67" t="s">
        <v>1287</v>
      </c>
      <c r="Q98" s="258"/>
      <c r="R98" s="271">
        <v>27.86</v>
      </c>
      <c r="S98" s="225">
        <f t="shared" si="9"/>
        <v>22.074841379310346</v>
      </c>
      <c r="T98" s="231">
        <f t="shared" si="12"/>
        <v>2.200576766896553</v>
      </c>
      <c r="U98" s="324">
        <f t="shared" si="10"/>
        <v>-15.725603973734337</v>
      </c>
      <c r="V98" s="43"/>
      <c r="W98" s="162"/>
      <c r="X98" s="51"/>
    </row>
    <row r="99" spans="1:24" s="3" customFormat="1" ht="12.75">
      <c r="A99" s="62" t="s">
        <v>119</v>
      </c>
      <c r="B99" s="69">
        <v>8.44</v>
      </c>
      <c r="C99" s="64">
        <v>19.04</v>
      </c>
      <c r="D99" s="69">
        <v>1.8</v>
      </c>
      <c r="E99" s="69">
        <v>1.754</v>
      </c>
      <c r="F99" s="64">
        <v>24.87</v>
      </c>
      <c r="G99" s="390">
        <v>4.88</v>
      </c>
      <c r="H99" s="390">
        <f t="shared" si="8"/>
        <v>81.97257400670648</v>
      </c>
      <c r="I99" s="311">
        <f t="shared" si="11"/>
        <v>5.733314274928887</v>
      </c>
      <c r="J99" s="65">
        <v>23.22</v>
      </c>
      <c r="K99" s="65">
        <v>15.8</v>
      </c>
      <c r="L99" s="65">
        <v>20.12</v>
      </c>
      <c r="M99" s="65">
        <v>186.1</v>
      </c>
      <c r="N99" s="64" t="s">
        <v>66</v>
      </c>
      <c r="O99" s="66" t="s">
        <v>1227</v>
      </c>
      <c r="P99" s="63" t="s">
        <v>1287</v>
      </c>
      <c r="Q99" s="263"/>
      <c r="R99" s="271">
        <v>33.89</v>
      </c>
      <c r="S99" s="225">
        <f t="shared" si="9"/>
        <v>29.580286896551726</v>
      </c>
      <c r="T99" s="231">
        <f t="shared" si="12"/>
        <v>10.160852282482761</v>
      </c>
      <c r="U99" s="324">
        <f t="shared" si="10"/>
        <v>-48.08257400670648</v>
      </c>
      <c r="V99" s="43"/>
      <c r="W99" s="37"/>
      <c r="X99" s="37"/>
    </row>
    <row r="100" spans="1:24" s="3" customFormat="1" ht="12.75">
      <c r="A100" s="62" t="s">
        <v>363</v>
      </c>
      <c r="B100" s="69">
        <v>8.444</v>
      </c>
      <c r="C100" s="64">
        <v>18.96</v>
      </c>
      <c r="D100" s="69">
        <v>1.902</v>
      </c>
      <c r="E100" s="69">
        <v>1.842</v>
      </c>
      <c r="F100" s="64">
        <v>24.89</v>
      </c>
      <c r="G100" s="390">
        <v>8.05</v>
      </c>
      <c r="H100" s="390">
        <f t="shared" si="8"/>
        <v>46.66255062670884</v>
      </c>
      <c r="I100" s="311">
        <f t="shared" si="11"/>
        <v>8.200315258759609</v>
      </c>
      <c r="J100" s="65">
        <v>31.99</v>
      </c>
      <c r="K100" s="65">
        <v>14.2</v>
      </c>
      <c r="L100" s="65">
        <v>30.9</v>
      </c>
      <c r="M100" s="65">
        <v>47.84</v>
      </c>
      <c r="N100" s="64" t="s">
        <v>365</v>
      </c>
      <c r="O100" s="66" t="s">
        <v>361</v>
      </c>
      <c r="P100" s="63" t="s">
        <v>1287</v>
      </c>
      <c r="Q100" s="263"/>
      <c r="R100" s="271">
        <v>29.63</v>
      </c>
      <c r="S100" s="225">
        <f t="shared" si="9"/>
        <v>22.402487931034482</v>
      </c>
      <c r="T100" s="231">
        <f t="shared" si="12"/>
        <v>2.548078699655172</v>
      </c>
      <c r="U100" s="324">
        <f t="shared" si="10"/>
        <v>-17.032550626708844</v>
      </c>
      <c r="V100" s="43"/>
      <c r="W100" s="37"/>
      <c r="X100" s="37"/>
    </row>
    <row r="101" spans="1:24" s="5" customFormat="1" ht="12.75">
      <c r="A101" s="62" t="s">
        <v>137</v>
      </c>
      <c r="B101" s="69">
        <v>8.47</v>
      </c>
      <c r="C101" s="69">
        <v>18.98</v>
      </c>
      <c r="D101" s="69">
        <v>1.79</v>
      </c>
      <c r="E101" s="69">
        <v>1.73</v>
      </c>
      <c r="F101" s="69">
        <v>24.78</v>
      </c>
      <c r="G101" s="391">
        <v>6.39</v>
      </c>
      <c r="H101" s="390">
        <f t="shared" si="8"/>
        <v>55.982010659132705</v>
      </c>
      <c r="I101" s="311">
        <f t="shared" si="11"/>
        <v>7.2995150739745895</v>
      </c>
      <c r="J101" s="70">
        <v>30.47</v>
      </c>
      <c r="K101" s="70">
        <v>19.6</v>
      </c>
      <c r="L101" s="70">
        <v>21.9</v>
      </c>
      <c r="M101" s="70">
        <v>48.6</v>
      </c>
      <c r="N101" s="69" t="s">
        <v>669</v>
      </c>
      <c r="O101" s="74" t="s">
        <v>1225</v>
      </c>
      <c r="P101" s="69" t="s">
        <v>1296</v>
      </c>
      <c r="Q101" s="230"/>
      <c r="R101" s="272">
        <v>30.16</v>
      </c>
      <c r="S101" s="225">
        <f t="shared" si="9"/>
        <v>24.43456</v>
      </c>
      <c r="T101" s="231">
        <f t="shared" si="12"/>
        <v>4.703294336000001</v>
      </c>
      <c r="U101" s="324">
        <f t="shared" si="10"/>
        <v>-25.822010659132705</v>
      </c>
      <c r="V101" s="43"/>
      <c r="W101" s="165"/>
      <c r="X101" s="165"/>
    </row>
    <row r="102" spans="1:24" s="5" customFormat="1" ht="12.75">
      <c r="A102" s="62" t="s">
        <v>159</v>
      </c>
      <c r="B102" s="69">
        <v>8.52</v>
      </c>
      <c r="C102" s="75">
        <v>19.22</v>
      </c>
      <c r="D102" s="69">
        <v>1.87</v>
      </c>
      <c r="E102" s="69">
        <v>1.82</v>
      </c>
      <c r="F102" s="69">
        <v>24.82</v>
      </c>
      <c r="G102" s="391">
        <v>6.07</v>
      </c>
      <c r="H102" s="390">
        <f t="shared" si="8"/>
        <v>50.8981732993325</v>
      </c>
      <c r="I102" s="311">
        <f t="shared" si="11"/>
        <v>7.752978039158105</v>
      </c>
      <c r="J102" s="70">
        <v>30</v>
      </c>
      <c r="K102" s="70">
        <v>15.1</v>
      </c>
      <c r="L102" s="70">
        <v>21</v>
      </c>
      <c r="M102" s="70">
        <v>52.04</v>
      </c>
      <c r="N102" s="69" t="s">
        <v>618</v>
      </c>
      <c r="O102" s="74" t="s">
        <v>1227</v>
      </c>
      <c r="P102" s="69" t="s">
        <v>1287</v>
      </c>
      <c r="Q102" s="230"/>
      <c r="R102" s="272">
        <v>28.98</v>
      </c>
      <c r="S102" s="225">
        <f t="shared" si="9"/>
        <v>23.516581379310345</v>
      </c>
      <c r="T102" s="231">
        <f t="shared" si="12"/>
        <v>3.7296862108965523</v>
      </c>
      <c r="U102" s="324">
        <f t="shared" si="10"/>
        <v>-21.918173299332498</v>
      </c>
      <c r="V102" s="43"/>
      <c r="W102" s="165"/>
      <c r="X102" s="165"/>
    </row>
    <row r="103" spans="1:24" s="5" customFormat="1" ht="12.75">
      <c r="A103" s="62" t="s">
        <v>122</v>
      </c>
      <c r="B103" s="69">
        <v>8.89</v>
      </c>
      <c r="C103" s="75">
        <v>19.32</v>
      </c>
      <c r="D103" s="69">
        <v>1.92</v>
      </c>
      <c r="E103" s="69">
        <v>1.87</v>
      </c>
      <c r="F103" s="69">
        <v>25.25</v>
      </c>
      <c r="G103" s="391">
        <v>5.87</v>
      </c>
      <c r="H103" s="390">
        <f t="shared" si="8"/>
        <v>46.47300259572553</v>
      </c>
      <c r="I103" s="311">
        <f t="shared" si="11"/>
        <v>8.577992670815284</v>
      </c>
      <c r="J103" s="70">
        <v>33.42</v>
      </c>
      <c r="K103" s="70">
        <v>15.3</v>
      </c>
      <c r="L103" s="70">
        <v>22.1</v>
      </c>
      <c r="M103" s="70">
        <v>46.38</v>
      </c>
      <c r="N103" s="69" t="s">
        <v>708</v>
      </c>
      <c r="O103" s="74" t="s">
        <v>361</v>
      </c>
      <c r="P103" s="69" t="s">
        <v>1287</v>
      </c>
      <c r="Q103" s="230"/>
      <c r="R103" s="272">
        <v>28.01</v>
      </c>
      <c r="S103" s="225">
        <f t="shared" si="9"/>
        <v>22.70696103448276</v>
      </c>
      <c r="T103" s="231">
        <f t="shared" si="12"/>
        <v>2.8710028731724146</v>
      </c>
      <c r="U103" s="324">
        <f t="shared" si="10"/>
        <v>-18.46300259572553</v>
      </c>
      <c r="V103" s="43"/>
      <c r="W103" s="165"/>
      <c r="X103" s="165"/>
    </row>
    <row r="104" spans="1:24" s="5" customFormat="1" ht="12.75">
      <c r="A104" s="62" t="s">
        <v>191</v>
      </c>
      <c r="B104" s="69">
        <v>8.89</v>
      </c>
      <c r="C104" s="75">
        <v>19.32</v>
      </c>
      <c r="D104" s="69">
        <v>1.89</v>
      </c>
      <c r="E104" s="69">
        <v>1.84</v>
      </c>
      <c r="F104" s="69">
        <v>25.22</v>
      </c>
      <c r="G104" s="391">
        <v>5.87</v>
      </c>
      <c r="H104" s="390">
        <f t="shared" si="8"/>
        <v>45.935732938582674</v>
      </c>
      <c r="I104" s="311">
        <f t="shared" si="11"/>
        <v>8.598493497438817</v>
      </c>
      <c r="J104" s="70">
        <v>33.4</v>
      </c>
      <c r="K104" s="70">
        <v>15.3</v>
      </c>
      <c r="L104" s="70">
        <v>22.1</v>
      </c>
      <c r="M104" s="70">
        <v>46.4</v>
      </c>
      <c r="N104" s="69" t="s">
        <v>708</v>
      </c>
      <c r="O104" s="74" t="s">
        <v>361</v>
      </c>
      <c r="P104" s="69" t="s">
        <v>1287</v>
      </c>
      <c r="Q104" s="230"/>
      <c r="R104" s="272">
        <v>27.91</v>
      </c>
      <c r="S104" s="225">
        <f t="shared" si="9"/>
        <v>22.604936896551724</v>
      </c>
      <c r="T104" s="231">
        <f t="shared" si="12"/>
        <v>2.7627960724827583</v>
      </c>
      <c r="U104" s="324">
        <f t="shared" si="10"/>
        <v>-18.025732938582674</v>
      </c>
      <c r="V104" s="43"/>
      <c r="W104" s="165"/>
      <c r="X104" s="165"/>
    </row>
    <row r="105" spans="1:22" s="165" customFormat="1" ht="12.75">
      <c r="A105" s="132" t="s">
        <v>140</v>
      </c>
      <c r="B105" s="69">
        <v>8.9</v>
      </c>
      <c r="C105" s="69">
        <v>19.19</v>
      </c>
      <c r="D105" s="69">
        <v>1.84</v>
      </c>
      <c r="E105" s="69">
        <v>1.79</v>
      </c>
      <c r="F105" s="69">
        <v>25.02</v>
      </c>
      <c r="G105" s="391">
        <v>7.5</v>
      </c>
      <c r="H105" s="391">
        <f t="shared" si="8"/>
        <v>58.30853736086435</v>
      </c>
      <c r="I105" s="311">
        <f t="shared" si="11"/>
        <v>7.362678524920508</v>
      </c>
      <c r="J105" s="70">
        <v>30.3</v>
      </c>
      <c r="K105" s="70">
        <v>20.5</v>
      </c>
      <c r="L105" s="70">
        <v>22.4</v>
      </c>
      <c r="M105" s="70">
        <v>50.1</v>
      </c>
      <c r="N105" s="69" t="s">
        <v>139</v>
      </c>
      <c r="O105" s="74" t="s">
        <v>1225</v>
      </c>
      <c r="P105" s="69" t="s">
        <v>1296</v>
      </c>
      <c r="Q105" s="230"/>
      <c r="R105" s="272">
        <v>31.4</v>
      </c>
      <c r="S105" s="232">
        <f t="shared" si="9"/>
        <v>24.712068965517243</v>
      </c>
      <c r="T105" s="231">
        <f t="shared" si="12"/>
        <v>4.997620344827588</v>
      </c>
      <c r="U105" s="324">
        <f t="shared" si="10"/>
        <v>-26.90853736086435</v>
      </c>
      <c r="V105" s="161"/>
    </row>
    <row r="106" spans="1:22" s="165" customFormat="1" ht="12.75">
      <c r="A106" s="132" t="s">
        <v>976</v>
      </c>
      <c r="B106" s="69">
        <v>8.944</v>
      </c>
      <c r="C106" s="69">
        <v>19.2</v>
      </c>
      <c r="D106" s="69">
        <v>1.885</v>
      </c>
      <c r="E106" s="69">
        <v>1.834</v>
      </c>
      <c r="F106" s="69">
        <v>25.11</v>
      </c>
      <c r="G106" s="391">
        <v>6.16</v>
      </c>
      <c r="H106" s="391">
        <f t="shared" si="8"/>
        <v>43.66761294629929</v>
      </c>
      <c r="I106" s="311">
        <f t="shared" si="11"/>
        <v>8.708405477760365</v>
      </c>
      <c r="J106" s="70">
        <v>33.23</v>
      </c>
      <c r="K106" s="70">
        <v>30.61</v>
      </c>
      <c r="L106" s="70">
        <v>29.43</v>
      </c>
      <c r="M106" s="70">
        <v>50.1</v>
      </c>
      <c r="N106" s="69" t="s">
        <v>139</v>
      </c>
      <c r="O106" s="74" t="s">
        <v>361</v>
      </c>
      <c r="P106" s="69" t="s">
        <v>1287</v>
      </c>
      <c r="Q106" s="230"/>
      <c r="R106" s="272">
        <v>27.7</v>
      </c>
      <c r="S106" s="232">
        <f t="shared" si="9"/>
        <v>22.12838620689655</v>
      </c>
      <c r="T106" s="231">
        <f t="shared" si="12"/>
        <v>2.2573664110344813</v>
      </c>
      <c r="U106" s="324">
        <f t="shared" si="10"/>
        <v>-15.967612946299294</v>
      </c>
      <c r="V106" s="161"/>
    </row>
    <row r="107" spans="1:24" s="5" customFormat="1" ht="13.5" customHeight="1">
      <c r="A107" s="62" t="s">
        <v>469</v>
      </c>
      <c r="B107" s="69">
        <v>9.19</v>
      </c>
      <c r="C107" s="69">
        <v>19.4</v>
      </c>
      <c r="D107" s="69">
        <v>2.02</v>
      </c>
      <c r="E107" s="69">
        <v>1.96</v>
      </c>
      <c r="F107" s="69">
        <v>25.33</v>
      </c>
      <c r="G107" s="391">
        <v>7.22</v>
      </c>
      <c r="H107" s="390">
        <f t="shared" si="8"/>
        <v>119.6808079377308</v>
      </c>
      <c r="I107" s="311">
        <f t="shared" si="11"/>
        <v>4.549754876471116</v>
      </c>
      <c r="J107" s="70">
        <v>23.24</v>
      </c>
      <c r="K107" s="70">
        <v>15.8</v>
      </c>
      <c r="L107" s="70">
        <v>18.1</v>
      </c>
      <c r="M107" s="70">
        <v>167.2</v>
      </c>
      <c r="N107" s="69" t="s">
        <v>470</v>
      </c>
      <c r="O107" s="74" t="s">
        <v>1227</v>
      </c>
      <c r="P107" s="69" t="s">
        <v>1287</v>
      </c>
      <c r="Q107" s="230"/>
      <c r="R107" s="272">
        <v>42.62</v>
      </c>
      <c r="S107" s="225">
        <f t="shared" si="9"/>
        <v>36.46109103448276</v>
      </c>
      <c r="T107" s="231">
        <f t="shared" si="12"/>
        <v>17.458633151172418</v>
      </c>
      <c r="U107" s="324">
        <f t="shared" si="10"/>
        <v>-77.0608079377308</v>
      </c>
      <c r="V107" s="43"/>
      <c r="W107" s="165"/>
      <c r="X107" s="165"/>
    </row>
    <row r="108" spans="1:24" s="5" customFormat="1" ht="13.5" customHeight="1">
      <c r="A108" s="62" t="s">
        <v>473</v>
      </c>
      <c r="B108" s="69">
        <v>9.19</v>
      </c>
      <c r="C108" s="69">
        <v>19.4</v>
      </c>
      <c r="D108" s="69">
        <v>1.828</v>
      </c>
      <c r="E108" s="69">
        <v>1.879</v>
      </c>
      <c r="F108" s="69">
        <v>25.23</v>
      </c>
      <c r="G108" s="391">
        <v>6.98</v>
      </c>
      <c r="H108" s="390">
        <f t="shared" si="8"/>
        <v>102.72617807063449</v>
      </c>
      <c r="I108" s="311">
        <f t="shared" si="11"/>
        <v>5.113188695195628</v>
      </c>
      <c r="J108" s="70">
        <v>23.24</v>
      </c>
      <c r="K108" s="70">
        <v>15.8</v>
      </c>
      <c r="L108" s="70">
        <v>18.1</v>
      </c>
      <c r="M108" s="70">
        <v>167.2</v>
      </c>
      <c r="N108" s="69" t="s">
        <v>470</v>
      </c>
      <c r="O108" s="74" t="s">
        <v>1227</v>
      </c>
      <c r="P108" s="69" t="s">
        <v>1287</v>
      </c>
      <c r="Q108" s="230"/>
      <c r="R108" s="272">
        <v>39.29</v>
      </c>
      <c r="S108" s="225">
        <f t="shared" si="9"/>
        <v>33.25566965517242</v>
      </c>
      <c r="T108" s="231">
        <f t="shared" si="12"/>
        <v>14.058963236275867</v>
      </c>
      <c r="U108" s="324">
        <f t="shared" si="10"/>
        <v>-63.43617807063449</v>
      </c>
      <c r="V108" s="43"/>
      <c r="W108" s="165"/>
      <c r="X108" s="165"/>
    </row>
    <row r="109" spans="1:23" s="49" customFormat="1" ht="13.5" thickBot="1">
      <c r="A109" s="62" t="s">
        <v>464</v>
      </c>
      <c r="B109" s="69">
        <v>10.01</v>
      </c>
      <c r="C109" s="75">
        <v>19.64</v>
      </c>
      <c r="D109" s="69">
        <v>2.22</v>
      </c>
      <c r="E109" s="75">
        <v>2.06</v>
      </c>
      <c r="F109" s="75">
        <v>25.65</v>
      </c>
      <c r="G109" s="391">
        <v>3.4</v>
      </c>
      <c r="H109" s="390">
        <f t="shared" si="8"/>
        <v>51.92085412624402</v>
      </c>
      <c r="I109" s="402">
        <f t="shared" si="11"/>
        <v>8.496581717688674</v>
      </c>
      <c r="J109" s="70">
        <v>28.6</v>
      </c>
      <c r="K109" s="70">
        <v>19.14</v>
      </c>
      <c r="L109" s="70">
        <v>24.07</v>
      </c>
      <c r="M109" s="70">
        <v>198.1</v>
      </c>
      <c r="N109" s="76" t="s">
        <v>578</v>
      </c>
      <c r="O109" s="76" t="s">
        <v>248</v>
      </c>
      <c r="P109" s="76" t="s">
        <v>1287</v>
      </c>
      <c r="Q109" s="261"/>
      <c r="R109" s="272">
        <v>27.2</v>
      </c>
      <c r="S109" s="225">
        <f t="shared" si="9"/>
        <v>24.118896551724134</v>
      </c>
      <c r="T109" s="231">
        <f t="shared" si="12"/>
        <v>4.368501682758617</v>
      </c>
      <c r="U109" s="324">
        <f t="shared" si="10"/>
        <v>-24.720854126244024</v>
      </c>
      <c r="V109" s="43"/>
      <c r="W109" s="158"/>
    </row>
    <row r="110" spans="1:24" s="5" customFormat="1" ht="14.25" thickBot="1" thickTop="1">
      <c r="A110" s="393" t="s">
        <v>782</v>
      </c>
      <c r="B110" s="394">
        <v>10.03</v>
      </c>
      <c r="C110" s="394">
        <v>19.6</v>
      </c>
      <c r="D110" s="394">
        <v>1.95</v>
      </c>
      <c r="E110" s="394">
        <v>1.95</v>
      </c>
      <c r="F110" s="394">
        <v>25.49</v>
      </c>
      <c r="G110" s="396">
        <v>7.365</v>
      </c>
      <c r="H110" s="452">
        <f t="shared" si="8"/>
        <v>45.010164932288134</v>
      </c>
      <c r="I110" s="454">
        <f>F110-10*LOG(H110)</f>
        <v>8.956893956584686</v>
      </c>
      <c r="J110" s="453">
        <v>36.3</v>
      </c>
      <c r="K110" s="397">
        <v>16.23</v>
      </c>
      <c r="L110" s="397">
        <v>28.18</v>
      </c>
      <c r="M110" s="397">
        <v>47.92</v>
      </c>
      <c r="N110" s="394" t="s">
        <v>634</v>
      </c>
      <c r="O110" s="399" t="s">
        <v>256</v>
      </c>
      <c r="P110" s="394" t="s">
        <v>1296</v>
      </c>
      <c r="Q110" s="229"/>
      <c r="R110" s="271">
        <v>28.827</v>
      </c>
      <c r="S110" s="225">
        <f t="shared" si="9"/>
        <v>22.194106396551728</v>
      </c>
      <c r="T110" s="231">
        <f t="shared" si="12"/>
        <v>2.3270692441827627</v>
      </c>
      <c r="U110" s="324">
        <f t="shared" si="10"/>
        <v>-16.183164932288133</v>
      </c>
      <c r="V110" s="43"/>
      <c r="W110" s="165"/>
      <c r="X110" s="165"/>
    </row>
    <row r="111" spans="1:24" s="5" customFormat="1" ht="13.5" thickTop="1">
      <c r="A111" s="62" t="s">
        <v>141</v>
      </c>
      <c r="B111" s="64">
        <v>10.18</v>
      </c>
      <c r="C111" s="64">
        <v>19.67</v>
      </c>
      <c r="D111" s="64">
        <v>1.94</v>
      </c>
      <c r="E111" s="64">
        <v>1.89</v>
      </c>
      <c r="F111" s="64">
        <v>25.47</v>
      </c>
      <c r="G111" s="390">
        <v>7.8</v>
      </c>
      <c r="H111" s="390">
        <f aca="true" t="shared" si="13" ref="H111:H132">((T111/350*H$6+(1-T111/350)*D$6)+G111)/(G111/290+1)</f>
        <v>61.44045431841123</v>
      </c>
      <c r="I111" s="406">
        <f t="shared" si="11"/>
        <v>7.585455815955299</v>
      </c>
      <c r="J111" s="65">
        <v>25.6</v>
      </c>
      <c r="K111" s="65">
        <v>20</v>
      </c>
      <c r="L111" s="65">
        <v>23.16</v>
      </c>
      <c r="M111" s="65">
        <v>50.25</v>
      </c>
      <c r="N111" s="64" t="s">
        <v>713</v>
      </c>
      <c r="O111" s="73" t="s">
        <v>1225</v>
      </c>
      <c r="P111" s="64" t="s">
        <v>1296</v>
      </c>
      <c r="Q111" s="229"/>
      <c r="R111" s="271">
        <v>32.2</v>
      </c>
      <c r="S111" s="225">
        <f aca="true" t="shared" si="14" ref="S111:S133">(R111-G111)*(G111/290+1)+G111*((G111/290+1)-1)</f>
        <v>25.266068965517245</v>
      </c>
      <c r="T111" s="231">
        <f t="shared" si="12"/>
        <v>5.585192744827591</v>
      </c>
      <c r="U111" s="324">
        <f aca="true" t="shared" si="15" ref="U111:U133">R111-H111</f>
        <v>-29.240454318411224</v>
      </c>
      <c r="V111" s="43"/>
      <c r="W111" s="165"/>
      <c r="X111" s="165"/>
    </row>
    <row r="112" spans="1:24" s="5" customFormat="1" ht="12.75">
      <c r="A112" s="62" t="s">
        <v>465</v>
      </c>
      <c r="B112" s="64">
        <v>10.42</v>
      </c>
      <c r="C112" s="64">
        <v>19.54</v>
      </c>
      <c r="D112" s="64">
        <v>1.92</v>
      </c>
      <c r="E112" s="64">
        <v>1.86</v>
      </c>
      <c r="F112" s="64">
        <v>25.33</v>
      </c>
      <c r="G112" s="390">
        <v>5.24</v>
      </c>
      <c r="H112" s="390">
        <f t="shared" si="13"/>
        <v>76.41143221705767</v>
      </c>
      <c r="I112" s="311">
        <f t="shared" si="11"/>
        <v>6.498416600453478</v>
      </c>
      <c r="J112" s="65">
        <v>26.23</v>
      </c>
      <c r="K112" s="65">
        <v>18.3</v>
      </c>
      <c r="L112" s="65">
        <v>21.1</v>
      </c>
      <c r="M112" s="65">
        <v>199.5</v>
      </c>
      <c r="N112" s="64" t="s">
        <v>581</v>
      </c>
      <c r="O112" s="73" t="s">
        <v>1226</v>
      </c>
      <c r="P112" s="64" t="s">
        <v>1287</v>
      </c>
      <c r="Q112" s="229"/>
      <c r="R112" s="271">
        <v>33.12</v>
      </c>
      <c r="S112" s="225">
        <f t="shared" si="14"/>
        <v>28.47844413793103</v>
      </c>
      <c r="T112" s="231">
        <f t="shared" si="12"/>
        <v>8.992237852689652</v>
      </c>
      <c r="U112" s="324">
        <f t="shared" si="15"/>
        <v>-43.29143221705767</v>
      </c>
      <c r="V112" s="43"/>
      <c r="W112" s="165"/>
      <c r="X112" s="165"/>
    </row>
    <row r="113" spans="1:22" s="37" customFormat="1" ht="12.75">
      <c r="A113" s="62" t="s">
        <v>61</v>
      </c>
      <c r="B113" s="69">
        <v>10.43</v>
      </c>
      <c r="C113" s="69">
        <v>19.43</v>
      </c>
      <c r="D113" s="69">
        <v>1.851</v>
      </c>
      <c r="E113" s="69">
        <v>1.8</v>
      </c>
      <c r="F113" s="69">
        <v>25.08</v>
      </c>
      <c r="G113" s="391">
        <v>4.3</v>
      </c>
      <c r="H113" s="390">
        <f t="shared" si="13"/>
        <v>49.67422547675353</v>
      </c>
      <c r="I113" s="311">
        <f t="shared" si="11"/>
        <v>8.118688957087237</v>
      </c>
      <c r="J113" s="70">
        <v>27.09</v>
      </c>
      <c r="K113" s="70">
        <v>20.5</v>
      </c>
      <c r="L113" s="70">
        <v>22.62</v>
      </c>
      <c r="M113" s="70">
        <v>191.8</v>
      </c>
      <c r="N113" s="69" t="s">
        <v>62</v>
      </c>
      <c r="O113" s="77" t="s">
        <v>1227</v>
      </c>
      <c r="P113" s="72" t="s">
        <v>1287</v>
      </c>
      <c r="Q113" s="259"/>
      <c r="R113" s="272">
        <v>27.45</v>
      </c>
      <c r="S113" s="225">
        <f t="shared" si="14"/>
        <v>23.557017241379306</v>
      </c>
      <c r="T113" s="231">
        <f t="shared" si="12"/>
        <v>3.772572486206892</v>
      </c>
      <c r="U113" s="324">
        <f t="shared" si="15"/>
        <v>-22.224225476753528</v>
      </c>
      <c r="V113" s="43"/>
    </row>
    <row r="114" spans="1:22" s="37" customFormat="1" ht="12.75">
      <c r="A114" s="62" t="s">
        <v>112</v>
      </c>
      <c r="B114" s="69">
        <v>10.486</v>
      </c>
      <c r="C114" s="69">
        <v>19.74</v>
      </c>
      <c r="D114" s="69">
        <v>1.94</v>
      </c>
      <c r="E114" s="69">
        <v>1.885</v>
      </c>
      <c r="F114" s="69">
        <v>25.58</v>
      </c>
      <c r="G114" s="391">
        <v>3.9</v>
      </c>
      <c r="H114" s="390">
        <f t="shared" si="13"/>
        <v>43.47656905186409</v>
      </c>
      <c r="I114" s="311">
        <f t="shared" si="11"/>
        <v>9.197447355295058</v>
      </c>
      <c r="J114" s="70">
        <v>32.86</v>
      </c>
      <c r="K114" s="70">
        <v>18.9</v>
      </c>
      <c r="L114" s="70">
        <v>26</v>
      </c>
      <c r="M114" s="70">
        <v>42.5</v>
      </c>
      <c r="N114" s="69" t="s">
        <v>603</v>
      </c>
      <c r="O114" s="77" t="s">
        <v>1224</v>
      </c>
      <c r="P114" s="72" t="s">
        <v>1296</v>
      </c>
      <c r="Q114" s="259"/>
      <c r="R114" s="272">
        <v>26</v>
      </c>
      <c r="S114" s="225">
        <f t="shared" si="14"/>
        <v>22.44965517241379</v>
      </c>
      <c r="T114" s="231">
        <f t="shared" si="12"/>
        <v>2.598104275862067</v>
      </c>
      <c r="U114" s="324">
        <f t="shared" si="15"/>
        <v>-17.47656905186409</v>
      </c>
      <c r="V114" s="43"/>
    </row>
    <row r="115" spans="1:22" s="37" customFormat="1" ht="12.75">
      <c r="A115" s="62" t="s">
        <v>131</v>
      </c>
      <c r="B115" s="69">
        <v>10.61</v>
      </c>
      <c r="C115" s="69">
        <v>20.03</v>
      </c>
      <c r="D115" s="69">
        <v>2.08</v>
      </c>
      <c r="E115" s="69">
        <v>2.04</v>
      </c>
      <c r="F115" s="69">
        <v>25.95</v>
      </c>
      <c r="G115" s="391">
        <v>6.13</v>
      </c>
      <c r="H115" s="390">
        <f t="shared" si="13"/>
        <v>65.70602732968939</v>
      </c>
      <c r="I115" s="311">
        <f t="shared" si="11"/>
        <v>7.773947900146354</v>
      </c>
      <c r="J115" s="70">
        <v>22.03</v>
      </c>
      <c r="K115" s="70">
        <v>15.5</v>
      </c>
      <c r="L115" s="70">
        <v>22.2</v>
      </c>
      <c r="M115" s="70">
        <v>200.5</v>
      </c>
      <c r="N115" s="69" t="s">
        <v>708</v>
      </c>
      <c r="O115" s="77" t="s">
        <v>1226</v>
      </c>
      <c r="P115" s="72" t="s">
        <v>1287</v>
      </c>
      <c r="Q115" s="259"/>
      <c r="R115" s="272">
        <v>31.78</v>
      </c>
      <c r="S115" s="225">
        <f t="shared" si="14"/>
        <v>26.321763448275867</v>
      </c>
      <c r="T115" s="231">
        <f t="shared" si="12"/>
        <v>6.704862313241384</v>
      </c>
      <c r="U115" s="324">
        <f t="shared" si="15"/>
        <v>-33.92602732968939</v>
      </c>
      <c r="V115" s="43"/>
    </row>
    <row r="116" spans="1:22" s="37" customFormat="1" ht="12.75">
      <c r="A116" s="62" t="s">
        <v>518</v>
      </c>
      <c r="B116" s="69">
        <v>10.61</v>
      </c>
      <c r="C116" s="69">
        <v>20.03</v>
      </c>
      <c r="D116" s="69">
        <v>2.08</v>
      </c>
      <c r="E116" s="69">
        <v>2.04</v>
      </c>
      <c r="F116" s="69">
        <v>25.95</v>
      </c>
      <c r="G116" s="391">
        <v>6.13</v>
      </c>
      <c r="H116" s="390">
        <f t="shared" si="13"/>
        <v>65.70602732968939</v>
      </c>
      <c r="I116" s="311">
        <f t="shared" si="11"/>
        <v>7.773947900146354</v>
      </c>
      <c r="J116" s="70">
        <v>22.03</v>
      </c>
      <c r="K116" s="70">
        <v>15.5</v>
      </c>
      <c r="L116" s="70">
        <v>22.2</v>
      </c>
      <c r="M116" s="70">
        <v>200.5</v>
      </c>
      <c r="N116" s="69" t="s">
        <v>708</v>
      </c>
      <c r="O116" s="77" t="s">
        <v>1226</v>
      </c>
      <c r="P116" s="72" t="s">
        <v>1287</v>
      </c>
      <c r="Q116" s="259"/>
      <c r="R116" s="272">
        <v>31.78</v>
      </c>
      <c r="S116" s="225">
        <f t="shared" si="14"/>
        <v>26.321763448275867</v>
      </c>
      <c r="T116" s="231">
        <f t="shared" si="12"/>
        <v>6.704862313241384</v>
      </c>
      <c r="U116" s="324">
        <f t="shared" si="15"/>
        <v>-33.92602732968939</v>
      </c>
      <c r="V116" s="43"/>
    </row>
    <row r="117" spans="1:22" s="37" customFormat="1" ht="12.75">
      <c r="A117" s="132" t="s">
        <v>158</v>
      </c>
      <c r="B117" s="69">
        <v>11.39</v>
      </c>
      <c r="C117" s="69">
        <v>20.33</v>
      </c>
      <c r="D117" s="69">
        <v>2.08</v>
      </c>
      <c r="E117" s="69">
        <v>2.04</v>
      </c>
      <c r="F117" s="69">
        <v>26.08</v>
      </c>
      <c r="G117" s="391">
        <v>5.53</v>
      </c>
      <c r="H117" s="391">
        <f t="shared" si="13"/>
        <v>46.14669571924338</v>
      </c>
      <c r="I117" s="311">
        <f t="shared" si="11"/>
        <v>9.438593906786952</v>
      </c>
      <c r="J117" s="70">
        <v>30.57</v>
      </c>
      <c r="K117" s="70">
        <v>16.8</v>
      </c>
      <c r="L117" s="70">
        <v>22.1</v>
      </c>
      <c r="M117" s="70">
        <v>51.59</v>
      </c>
      <c r="N117" s="69" t="s">
        <v>574</v>
      </c>
      <c r="O117" s="77" t="s">
        <v>1227</v>
      </c>
      <c r="P117" s="72" t="s">
        <v>1287</v>
      </c>
      <c r="Q117" s="259"/>
      <c r="R117" s="272">
        <v>27.7</v>
      </c>
      <c r="S117" s="232">
        <f t="shared" si="14"/>
        <v>22.698210344827583</v>
      </c>
      <c r="T117" s="231">
        <f t="shared" si="12"/>
        <v>2.8617218917241343</v>
      </c>
      <c r="U117" s="324">
        <f t="shared" si="15"/>
        <v>-18.446695719243383</v>
      </c>
      <c r="V117" s="161"/>
    </row>
    <row r="118" spans="1:22" s="37" customFormat="1" ht="12.75">
      <c r="A118" s="62" t="s">
        <v>123</v>
      </c>
      <c r="B118" s="69">
        <v>11.64</v>
      </c>
      <c r="C118" s="69">
        <v>20.45</v>
      </c>
      <c r="D118" s="69">
        <v>2.27</v>
      </c>
      <c r="E118" s="69">
        <v>2.22</v>
      </c>
      <c r="F118" s="69">
        <v>26.42</v>
      </c>
      <c r="G118" s="391">
        <v>6.67</v>
      </c>
      <c r="H118" s="390">
        <f t="shared" si="13"/>
        <v>57.24926820399384</v>
      </c>
      <c r="I118" s="311">
        <f t="shared" si="11"/>
        <v>8.842300603766965</v>
      </c>
      <c r="J118" s="70">
        <v>36.6</v>
      </c>
      <c r="K118" s="70">
        <v>13.9</v>
      </c>
      <c r="L118" s="70">
        <v>20.3</v>
      </c>
      <c r="M118" s="70">
        <v>49.6</v>
      </c>
      <c r="N118" s="69" t="s">
        <v>125</v>
      </c>
      <c r="O118" s="77" t="s">
        <v>361</v>
      </c>
      <c r="P118" s="72" t="s">
        <v>1287</v>
      </c>
      <c r="Q118" s="259"/>
      <c r="R118" s="272">
        <v>30.6</v>
      </c>
      <c r="S118" s="225">
        <f t="shared" si="14"/>
        <v>24.633799999999997</v>
      </c>
      <c r="T118" s="231">
        <f t="shared" si="12"/>
        <v>4.914608279999997</v>
      </c>
      <c r="U118" s="324">
        <f t="shared" si="15"/>
        <v>-26.64926820399384</v>
      </c>
      <c r="V118" s="43"/>
    </row>
    <row r="119" spans="1:22" ht="12.75">
      <c r="A119" s="62" t="s">
        <v>138</v>
      </c>
      <c r="B119" s="64">
        <v>12.49</v>
      </c>
      <c r="C119" s="64">
        <v>19.97</v>
      </c>
      <c r="D119" s="64">
        <v>1.94</v>
      </c>
      <c r="E119" s="64">
        <v>1.9</v>
      </c>
      <c r="F119" s="64">
        <v>25.58</v>
      </c>
      <c r="G119" s="390">
        <v>6.641</v>
      </c>
      <c r="H119" s="390">
        <f t="shared" si="13"/>
        <v>52.16736429024385</v>
      </c>
      <c r="I119" s="311">
        <f t="shared" si="11"/>
        <v>8.406011050663796</v>
      </c>
      <c r="J119" s="65">
        <v>27.7</v>
      </c>
      <c r="K119" s="65">
        <v>23.1</v>
      </c>
      <c r="L119" s="65">
        <v>24.2</v>
      </c>
      <c r="M119" s="65">
        <v>51.27</v>
      </c>
      <c r="N119" s="64" t="s">
        <v>1309</v>
      </c>
      <c r="O119" s="68" t="s">
        <v>1225</v>
      </c>
      <c r="P119" s="67" t="s">
        <v>1296</v>
      </c>
      <c r="Q119" s="258"/>
      <c r="R119" s="271">
        <v>29.633</v>
      </c>
      <c r="S119" s="225">
        <f t="shared" si="14"/>
        <v>23.670595699999996</v>
      </c>
      <c r="T119" s="231">
        <f t="shared" si="12"/>
        <v>3.893033799419996</v>
      </c>
      <c r="U119" s="324">
        <f t="shared" si="15"/>
        <v>-22.534364290243854</v>
      </c>
      <c r="V119" s="43"/>
    </row>
    <row r="120" spans="1:22" ht="12.75">
      <c r="A120" s="62" t="s">
        <v>189</v>
      </c>
      <c r="B120" s="64">
        <v>13.03</v>
      </c>
      <c r="C120" s="64">
        <v>20.85</v>
      </c>
      <c r="D120" s="64">
        <v>2.32</v>
      </c>
      <c r="E120" s="64">
        <v>2.29</v>
      </c>
      <c r="F120" s="64">
        <v>26.81</v>
      </c>
      <c r="G120" s="390">
        <v>5.33</v>
      </c>
      <c r="H120" s="390">
        <f t="shared" si="13"/>
        <v>52.79215721242252</v>
      </c>
      <c r="I120" s="311">
        <f t="shared" si="11"/>
        <v>9.58430591336608</v>
      </c>
      <c r="J120" s="65">
        <v>36.55</v>
      </c>
      <c r="K120" s="65">
        <v>13.3</v>
      </c>
      <c r="L120" s="65">
        <v>19.2</v>
      </c>
      <c r="M120" s="65">
        <v>50.07</v>
      </c>
      <c r="N120" s="64" t="s">
        <v>639</v>
      </c>
      <c r="O120" s="68" t="s">
        <v>361</v>
      </c>
      <c r="P120" s="67" t="s">
        <v>1287</v>
      </c>
      <c r="Q120" s="258"/>
      <c r="R120" s="271">
        <v>28.79</v>
      </c>
      <c r="S120" s="225">
        <f t="shared" si="14"/>
        <v>23.989140344827586</v>
      </c>
      <c r="T120" s="231">
        <f t="shared" si="12"/>
        <v>4.230882249724138</v>
      </c>
      <c r="U120" s="324">
        <f t="shared" si="15"/>
        <v>-24.002157212422517</v>
      </c>
      <c r="V120" s="43"/>
    </row>
    <row r="121" spans="1:22" ht="12.75">
      <c r="A121" s="62" t="s">
        <v>129</v>
      </c>
      <c r="B121" s="64">
        <v>13.285</v>
      </c>
      <c r="C121" s="69">
        <v>20.85</v>
      </c>
      <c r="D121" s="64">
        <v>2.346</v>
      </c>
      <c r="E121" s="64">
        <v>2.293</v>
      </c>
      <c r="F121" s="64">
        <v>26.8</v>
      </c>
      <c r="G121" s="390">
        <v>5.15</v>
      </c>
      <c r="H121" s="390">
        <f t="shared" si="13"/>
        <v>78.48641077457758</v>
      </c>
      <c r="I121" s="311">
        <f t="shared" si="11"/>
        <v>7.852055309808687</v>
      </c>
      <c r="J121" s="65">
        <v>25.93</v>
      </c>
      <c r="K121" s="65">
        <v>14.75</v>
      </c>
      <c r="L121" s="65">
        <v>19.67</v>
      </c>
      <c r="M121" s="65">
        <v>183</v>
      </c>
      <c r="N121" s="64" t="s">
        <v>645</v>
      </c>
      <c r="O121" s="77" t="s">
        <v>1227</v>
      </c>
      <c r="P121" s="69" t="s">
        <v>1287</v>
      </c>
      <c r="Q121" s="230"/>
      <c r="R121" s="271">
        <v>33.44</v>
      </c>
      <c r="S121" s="225">
        <f t="shared" si="14"/>
        <v>28.883848275862068</v>
      </c>
      <c r="T121" s="231">
        <f t="shared" si="12"/>
        <v>9.422209481379308</v>
      </c>
      <c r="U121" s="324">
        <f t="shared" si="15"/>
        <v>-45.04641077457758</v>
      </c>
      <c r="V121" s="43"/>
    </row>
    <row r="122" spans="1:22" ht="12.75">
      <c r="A122" s="62" t="s">
        <v>467</v>
      </c>
      <c r="B122" s="64">
        <v>13.29</v>
      </c>
      <c r="C122" s="69">
        <v>20.81</v>
      </c>
      <c r="D122" s="64">
        <v>2.32</v>
      </c>
      <c r="E122" s="64">
        <v>2.28</v>
      </c>
      <c r="F122" s="64">
        <v>26.69</v>
      </c>
      <c r="G122" s="390">
        <v>7.16</v>
      </c>
      <c r="H122" s="390">
        <f t="shared" si="13"/>
        <v>117.01352240817492</v>
      </c>
      <c r="I122" s="311">
        <f t="shared" si="11"/>
        <v>6.007639470751538</v>
      </c>
      <c r="J122" s="65">
        <v>22.36</v>
      </c>
      <c r="K122" s="65">
        <v>19.2</v>
      </c>
      <c r="L122" s="65">
        <v>20.9</v>
      </c>
      <c r="M122" s="65">
        <v>199.9</v>
      </c>
      <c r="N122" s="64" t="s">
        <v>468</v>
      </c>
      <c r="O122" s="77" t="s">
        <v>1227</v>
      </c>
      <c r="P122" s="69" t="s">
        <v>1287</v>
      </c>
      <c r="Q122" s="230"/>
      <c r="R122" s="271">
        <v>42.08</v>
      </c>
      <c r="S122" s="225">
        <f t="shared" si="14"/>
        <v>35.95894068965518</v>
      </c>
      <c r="T122" s="231">
        <f t="shared" si="12"/>
        <v>16.926052495448282</v>
      </c>
      <c r="U122" s="324">
        <f t="shared" si="15"/>
        <v>-74.93352240817492</v>
      </c>
      <c r="V122" s="43"/>
    </row>
    <row r="123" spans="1:22" ht="12.75">
      <c r="A123" s="62" t="s">
        <v>474</v>
      </c>
      <c r="B123" s="64">
        <v>13.29</v>
      </c>
      <c r="C123" s="69">
        <v>20.81</v>
      </c>
      <c r="D123" s="64">
        <v>2.082</v>
      </c>
      <c r="E123" s="64">
        <v>2.082</v>
      </c>
      <c r="F123" s="64">
        <v>26.4</v>
      </c>
      <c r="G123" s="390">
        <v>7.77</v>
      </c>
      <c r="H123" s="390">
        <f t="shared" si="13"/>
        <v>126.40542021782893</v>
      </c>
      <c r="I123" s="311">
        <f t="shared" si="11"/>
        <v>5.382343032670484</v>
      </c>
      <c r="J123" s="65">
        <v>22.36</v>
      </c>
      <c r="K123" s="65">
        <v>19.2</v>
      </c>
      <c r="L123" s="65">
        <v>20.9</v>
      </c>
      <c r="M123" s="65">
        <v>199.9</v>
      </c>
      <c r="N123" s="64" t="s">
        <v>468</v>
      </c>
      <c r="O123" s="77" t="s">
        <v>1227</v>
      </c>
      <c r="P123" s="69" t="s">
        <v>1287</v>
      </c>
      <c r="Q123" s="230"/>
      <c r="R123" s="271">
        <v>44.27</v>
      </c>
      <c r="S123" s="225">
        <f t="shared" si="14"/>
        <v>37.68613068965517</v>
      </c>
      <c r="T123" s="231">
        <f t="shared" si="12"/>
        <v>18.757910209448276</v>
      </c>
      <c r="U123" s="324">
        <f t="shared" si="15"/>
        <v>-82.13542021782894</v>
      </c>
      <c r="V123" s="43"/>
    </row>
    <row r="124" spans="1:22" ht="12.75">
      <c r="A124" s="62" t="s">
        <v>155</v>
      </c>
      <c r="B124" s="64">
        <v>13.53</v>
      </c>
      <c r="C124" s="69">
        <v>20.16</v>
      </c>
      <c r="D124" s="64">
        <v>2</v>
      </c>
      <c r="E124" s="64">
        <v>1.97</v>
      </c>
      <c r="F124" s="64">
        <v>25.86</v>
      </c>
      <c r="G124" s="390">
        <v>6.3</v>
      </c>
      <c r="H124" s="390">
        <f t="shared" si="13"/>
        <v>60.09585848154282</v>
      </c>
      <c r="I124" s="311">
        <f t="shared" si="11"/>
        <v>8.07155456459623</v>
      </c>
      <c r="J124" s="65">
        <v>26.05</v>
      </c>
      <c r="K124" s="65">
        <v>26.7</v>
      </c>
      <c r="L124" s="65">
        <v>27</v>
      </c>
      <c r="M124" s="65">
        <v>194</v>
      </c>
      <c r="N124" s="64" t="s">
        <v>708</v>
      </c>
      <c r="O124" s="77" t="s">
        <v>1226</v>
      </c>
      <c r="P124" s="69" t="s">
        <v>1287</v>
      </c>
      <c r="Q124" s="230"/>
      <c r="R124" s="271">
        <v>30.86</v>
      </c>
      <c r="S124" s="225">
        <f t="shared" si="14"/>
        <v>25.23040689655172</v>
      </c>
      <c r="T124" s="231">
        <f t="shared" si="12"/>
        <v>5.547369554482755</v>
      </c>
      <c r="U124" s="324">
        <f t="shared" si="15"/>
        <v>-29.23585848154282</v>
      </c>
      <c r="V124" s="43"/>
    </row>
    <row r="125" spans="1:22" ht="12.75">
      <c r="A125" s="62" t="s">
        <v>839</v>
      </c>
      <c r="B125" s="64">
        <v>13.48</v>
      </c>
      <c r="C125" s="69">
        <v>20.98</v>
      </c>
      <c r="D125" s="64">
        <v>2.403</v>
      </c>
      <c r="E125" s="64">
        <v>2.375</v>
      </c>
      <c r="F125" s="64">
        <v>26.95</v>
      </c>
      <c r="G125" s="390">
        <v>6.44</v>
      </c>
      <c r="H125" s="390">
        <f>((T125/350*H$6+(1-T125/350)*D$6)+G125)/(G125/290+1)</f>
        <v>53.31457383096941</v>
      </c>
      <c r="I125" s="311">
        <f>F125-10*LOG(H125)</f>
        <v>9.681540579675694</v>
      </c>
      <c r="J125" s="65">
        <v>37.81</v>
      </c>
      <c r="K125" s="65">
        <v>12.89</v>
      </c>
      <c r="L125" s="65">
        <v>18.04</v>
      </c>
      <c r="M125" s="65">
        <v>50.12</v>
      </c>
      <c r="N125" s="64" t="s">
        <v>1006</v>
      </c>
      <c r="O125" s="77" t="s">
        <v>361</v>
      </c>
      <c r="P125" s="69" t="s">
        <v>1287</v>
      </c>
      <c r="Q125" s="230"/>
      <c r="R125" s="271">
        <v>29.7</v>
      </c>
      <c r="S125" s="225">
        <f>(R125-G125)*(G125/290+1)+G125*((G125/290+1)-1)</f>
        <v>23.919544827586208</v>
      </c>
      <c r="T125" s="231">
        <f t="shared" si="12"/>
        <v>4.157069244137932</v>
      </c>
      <c r="U125" s="324">
        <f>R125-H125</f>
        <v>-23.61457383096941</v>
      </c>
      <c r="V125" s="43"/>
    </row>
    <row r="126" spans="1:22" ht="12.75">
      <c r="A126" s="62" t="s">
        <v>838</v>
      </c>
      <c r="B126" s="64">
        <v>13.54</v>
      </c>
      <c r="C126" s="69">
        <v>20.89</v>
      </c>
      <c r="D126" s="64">
        <v>2.403</v>
      </c>
      <c r="E126" s="64">
        <v>2.375</v>
      </c>
      <c r="F126" s="64">
        <v>26.89</v>
      </c>
      <c r="G126" s="390">
        <v>7.19</v>
      </c>
      <c r="H126" s="390">
        <f t="shared" si="13"/>
        <v>54.304610232380995</v>
      </c>
      <c r="I126" s="311">
        <f t="shared" si="11"/>
        <v>9.541632990761283</v>
      </c>
      <c r="J126" s="65">
        <v>37.25</v>
      </c>
      <c r="K126" s="65">
        <v>12.71</v>
      </c>
      <c r="L126" s="65">
        <v>17.93</v>
      </c>
      <c r="M126" s="65">
        <v>50.12</v>
      </c>
      <c r="N126" s="64" t="s">
        <v>509</v>
      </c>
      <c r="O126" s="77" t="s">
        <v>361</v>
      </c>
      <c r="P126" s="69" t="s">
        <v>1287</v>
      </c>
      <c r="Q126" s="230"/>
      <c r="R126" s="271">
        <v>30.43</v>
      </c>
      <c r="S126" s="225">
        <f t="shared" si="14"/>
        <v>23.99445413793103</v>
      </c>
      <c r="T126" s="231">
        <f t="shared" si="12"/>
        <v>4.23651805868965</v>
      </c>
      <c r="U126" s="324">
        <f t="shared" si="15"/>
        <v>-23.874610232380995</v>
      </c>
      <c r="V126" s="43"/>
    </row>
    <row r="127" spans="1:22" ht="12.75">
      <c r="A127" s="62" t="s">
        <v>837</v>
      </c>
      <c r="B127" s="64">
        <v>13.54</v>
      </c>
      <c r="C127" s="69">
        <v>20.89</v>
      </c>
      <c r="D127" s="64">
        <v>2.2</v>
      </c>
      <c r="E127" s="64">
        <v>2.2</v>
      </c>
      <c r="F127" s="64">
        <v>26.72</v>
      </c>
      <c r="G127" s="390">
        <v>6.91</v>
      </c>
      <c r="H127" s="390">
        <f>((T127/350*H$6+(1-T127/350)*D$6)+G127)/(G127/290+1)</f>
        <v>48.09063545055076</v>
      </c>
      <c r="I127" s="311">
        <f>F127-10*LOG(H127)</f>
        <v>9.899394842935369</v>
      </c>
      <c r="J127" s="65">
        <v>37.25</v>
      </c>
      <c r="K127" s="65">
        <v>12.71</v>
      </c>
      <c r="L127" s="65">
        <v>17.91</v>
      </c>
      <c r="M127" s="65">
        <v>50.12</v>
      </c>
      <c r="N127" s="64" t="s">
        <v>509</v>
      </c>
      <c r="O127" s="77" t="s">
        <v>361</v>
      </c>
      <c r="P127" s="69" t="s">
        <v>1287</v>
      </c>
      <c r="Q127" s="230"/>
      <c r="R127" s="271">
        <v>29.07</v>
      </c>
      <c r="S127" s="225">
        <f>(R127-G127)*(G127/290+1)+G127*((G127/290+1)-1)</f>
        <v>22.852667931034482</v>
      </c>
      <c r="T127" s="231">
        <f t="shared" si="12"/>
        <v>3.0255396076551713</v>
      </c>
      <c r="U127" s="324">
        <f>R127-H127</f>
        <v>-19.020635450550756</v>
      </c>
      <c r="V127" s="43"/>
    </row>
    <row r="128" spans="1:22" ht="12.75">
      <c r="A128" s="62" t="s">
        <v>1035</v>
      </c>
      <c r="B128" s="64">
        <v>13.94</v>
      </c>
      <c r="C128" s="69">
        <v>20.95</v>
      </c>
      <c r="D128" s="64">
        <v>2.46</v>
      </c>
      <c r="E128" s="64">
        <v>2.43</v>
      </c>
      <c r="F128" s="64">
        <v>26.93</v>
      </c>
      <c r="G128" s="390">
        <v>7.46</v>
      </c>
      <c r="H128" s="390">
        <f t="shared" si="13"/>
        <v>58.62539470132493</v>
      </c>
      <c r="I128" s="311">
        <f t="shared" si="11"/>
        <v>9.249142203360435</v>
      </c>
      <c r="J128" s="65">
        <v>36.67</v>
      </c>
      <c r="K128" s="65">
        <v>12.7</v>
      </c>
      <c r="L128" s="65">
        <v>18.1</v>
      </c>
      <c r="M128" s="65">
        <v>49.1</v>
      </c>
      <c r="N128" s="64" t="s">
        <v>154</v>
      </c>
      <c r="O128" s="77" t="s">
        <v>361</v>
      </c>
      <c r="P128" s="69" t="s">
        <v>1287</v>
      </c>
      <c r="Q128" s="230"/>
      <c r="R128" s="271">
        <v>31.43</v>
      </c>
      <c r="S128" s="225">
        <f t="shared" si="14"/>
        <v>24.778509655172414</v>
      </c>
      <c r="T128" s="231">
        <f t="shared" si="12"/>
        <v>5.068087340275862</v>
      </c>
      <c r="U128" s="324">
        <f t="shared" si="15"/>
        <v>-27.19539470132493</v>
      </c>
      <c r="V128" s="43"/>
    </row>
    <row r="129" spans="1:22" ht="12.75">
      <c r="A129" s="62" t="s">
        <v>1310</v>
      </c>
      <c r="B129" s="64">
        <v>15.41</v>
      </c>
      <c r="C129" s="64">
        <v>21.45</v>
      </c>
      <c r="D129" s="64">
        <v>2.3</v>
      </c>
      <c r="E129" s="64">
        <v>2.35</v>
      </c>
      <c r="F129" s="64">
        <v>27.23</v>
      </c>
      <c r="G129" s="390">
        <v>6.89</v>
      </c>
      <c r="H129" s="390">
        <f t="shared" si="13"/>
        <v>47.040511805993745</v>
      </c>
      <c r="I129" s="311">
        <f t="shared" si="11"/>
        <v>10.505279617340076</v>
      </c>
      <c r="J129" s="65">
        <v>36.9</v>
      </c>
      <c r="K129" s="65">
        <v>12.7</v>
      </c>
      <c r="L129" s="65">
        <v>17</v>
      </c>
      <c r="M129" s="65">
        <v>49.3</v>
      </c>
      <c r="N129" s="64" t="s">
        <v>1311</v>
      </c>
      <c r="O129" s="68" t="s">
        <v>361</v>
      </c>
      <c r="P129" s="67" t="s">
        <v>1287</v>
      </c>
      <c r="Q129" s="258"/>
      <c r="R129" s="271">
        <v>28.86</v>
      </c>
      <c r="S129" s="225">
        <f t="shared" si="14"/>
        <v>22.655673793103446</v>
      </c>
      <c r="T129" s="231">
        <f t="shared" si="12"/>
        <v>2.816607624965515</v>
      </c>
      <c r="U129" s="324">
        <f t="shared" si="15"/>
        <v>-18.180511805993746</v>
      </c>
      <c r="V129" s="43"/>
    </row>
    <row r="130" spans="1:22" ht="12.75">
      <c r="A130" s="132" t="s">
        <v>1312</v>
      </c>
      <c r="B130" s="69">
        <v>15.41</v>
      </c>
      <c r="C130" s="69">
        <v>21.45</v>
      </c>
      <c r="D130" s="69">
        <v>2.59</v>
      </c>
      <c r="E130" s="69">
        <v>2.56</v>
      </c>
      <c r="F130" s="69">
        <v>27.26</v>
      </c>
      <c r="G130" s="391">
        <v>6.33</v>
      </c>
      <c r="H130" s="391">
        <f t="shared" si="13"/>
        <v>45.90171623482467</v>
      </c>
      <c r="I130" s="311">
        <f t="shared" si="11"/>
        <v>10.641710761755988</v>
      </c>
      <c r="J130" s="70">
        <v>36.9</v>
      </c>
      <c r="K130" s="70">
        <v>12.7</v>
      </c>
      <c r="L130" s="70">
        <v>17</v>
      </c>
      <c r="M130" s="70">
        <v>49.3</v>
      </c>
      <c r="N130" s="69" t="s">
        <v>1311</v>
      </c>
      <c r="O130" s="77" t="s">
        <v>361</v>
      </c>
      <c r="P130" s="72" t="s">
        <v>1287</v>
      </c>
      <c r="Q130" s="259"/>
      <c r="R130" s="272">
        <v>28.24</v>
      </c>
      <c r="S130" s="232">
        <f t="shared" si="14"/>
        <v>22.526411034482756</v>
      </c>
      <c r="T130" s="231">
        <f t="shared" si="12"/>
        <v>2.679511543172411</v>
      </c>
      <c r="U130" s="324">
        <f t="shared" si="15"/>
        <v>-17.66171623482467</v>
      </c>
      <c r="V130" s="161"/>
    </row>
    <row r="131" spans="1:22" ht="12.75">
      <c r="A131" s="62" t="s">
        <v>1033</v>
      </c>
      <c r="B131" s="64">
        <v>15.794</v>
      </c>
      <c r="C131" s="64">
        <v>21.59</v>
      </c>
      <c r="D131" s="64">
        <v>2.524</v>
      </c>
      <c r="E131" s="64">
        <v>2.493</v>
      </c>
      <c r="F131" s="64">
        <v>27.54</v>
      </c>
      <c r="G131" s="390">
        <v>6.15</v>
      </c>
      <c r="H131" s="390">
        <f>((T131/350*H$6+(1-T131/350)*D$6)+G131)/(G131/290+1)</f>
        <v>46.33950240486527</v>
      </c>
      <c r="I131" s="311">
        <f>F131-10*LOG(H131)</f>
        <v>10.880486339897526</v>
      </c>
      <c r="J131" s="65">
        <v>39.54</v>
      </c>
      <c r="K131" s="65">
        <v>12.9</v>
      </c>
      <c r="L131" s="65">
        <v>18.9</v>
      </c>
      <c r="M131" s="65">
        <v>49.22</v>
      </c>
      <c r="N131" s="64" t="s">
        <v>651</v>
      </c>
      <c r="O131" s="68" t="s">
        <v>361</v>
      </c>
      <c r="P131" s="67" t="s">
        <v>1287</v>
      </c>
      <c r="Q131" s="258"/>
      <c r="R131" s="271">
        <v>28.19</v>
      </c>
      <c r="S131" s="225">
        <f>(R131-G131)*(G131/290+1)+G131*((G131/290+1)-1)</f>
        <v>22.6378224137931</v>
      </c>
      <c r="T131" s="231">
        <f t="shared" si="12"/>
        <v>2.797674452068961</v>
      </c>
      <c r="U131" s="324">
        <f>R131-H131</f>
        <v>-18.14950240486527</v>
      </c>
      <c r="V131" s="43"/>
    </row>
    <row r="132" spans="1:22" ht="12.75">
      <c r="A132" s="62" t="s">
        <v>1034</v>
      </c>
      <c r="B132" s="64">
        <v>16.249</v>
      </c>
      <c r="C132" s="64">
        <v>21.82</v>
      </c>
      <c r="D132" s="64">
        <v>2.589</v>
      </c>
      <c r="E132" s="64">
        <v>2.556</v>
      </c>
      <c r="F132" s="64">
        <v>27.63</v>
      </c>
      <c r="G132" s="390">
        <v>7</v>
      </c>
      <c r="H132" s="390">
        <f t="shared" si="13"/>
        <v>45.69749913164022</v>
      </c>
      <c r="I132" s="311">
        <f t="shared" si="11"/>
        <v>11.031075667364455</v>
      </c>
      <c r="J132" s="65">
        <v>35.64</v>
      </c>
      <c r="K132" s="65">
        <v>12.74</v>
      </c>
      <c r="L132" s="65">
        <v>19.16</v>
      </c>
      <c r="M132" s="65">
        <v>51.8</v>
      </c>
      <c r="N132" s="64" t="s">
        <v>887</v>
      </c>
      <c r="O132" s="68" t="s">
        <v>361</v>
      </c>
      <c r="P132" s="67" t="s">
        <v>1287</v>
      </c>
      <c r="Q132" s="258"/>
      <c r="R132" s="271">
        <v>28.69</v>
      </c>
      <c r="S132" s="225">
        <f t="shared" si="14"/>
        <v>22.38251724137931</v>
      </c>
      <c r="T132" s="231">
        <f t="shared" si="12"/>
        <v>2.5268977862068973</v>
      </c>
      <c r="U132" s="324">
        <f t="shared" si="15"/>
        <v>-17.00749913164022</v>
      </c>
      <c r="V132" s="43"/>
    </row>
    <row r="133" spans="1:21" ht="12.75">
      <c r="A133" s="62"/>
      <c r="B133" s="64"/>
      <c r="C133" s="67"/>
      <c r="D133" s="64"/>
      <c r="E133" s="67"/>
      <c r="F133" s="67"/>
      <c r="G133" s="390"/>
      <c r="H133" s="390">
        <v>0</v>
      </c>
      <c r="I133" s="64"/>
      <c r="J133" s="65"/>
      <c r="K133" s="67"/>
      <c r="L133" s="96"/>
      <c r="M133" s="96"/>
      <c r="N133" s="106"/>
      <c r="O133" s="107"/>
      <c r="P133" s="96"/>
      <c r="Q133" s="264"/>
      <c r="R133" s="271">
        <v>0</v>
      </c>
      <c r="S133" s="225">
        <f t="shared" si="14"/>
        <v>0</v>
      </c>
      <c r="T133" s="231">
        <f t="shared" si="12"/>
        <v>-21.212</v>
      </c>
      <c r="U133" s="324">
        <f t="shared" si="15"/>
        <v>0</v>
      </c>
    </row>
    <row r="134" spans="1:17" ht="12.75">
      <c r="A134" s="176"/>
      <c r="B134" s="178"/>
      <c r="C134" s="177"/>
      <c r="D134" s="178"/>
      <c r="E134" s="177"/>
      <c r="F134" s="177"/>
      <c r="G134" s="177"/>
      <c r="H134" s="179"/>
      <c r="I134" s="179"/>
      <c r="J134" s="179"/>
      <c r="K134" s="177"/>
      <c r="L134" s="103"/>
      <c r="M134" s="103"/>
      <c r="N134" s="111"/>
      <c r="O134" s="180"/>
      <c r="P134" s="103"/>
      <c r="Q134" s="103"/>
    </row>
    <row r="135" spans="1:17" ht="12.75">
      <c r="A135" s="181" t="s">
        <v>324</v>
      </c>
      <c r="B135" s="178"/>
      <c r="C135" s="177"/>
      <c r="D135" s="178"/>
      <c r="E135" s="177"/>
      <c r="F135" s="177"/>
      <c r="G135" s="177"/>
      <c r="H135" s="179"/>
      <c r="I135" s="179"/>
      <c r="J135" s="179"/>
      <c r="K135" s="177"/>
      <c r="L135" s="103"/>
      <c r="M135" s="103"/>
      <c r="N135" s="111"/>
      <c r="O135" s="180"/>
      <c r="P135" s="103"/>
      <c r="Q135" s="103"/>
    </row>
    <row r="136" spans="1:17" ht="12.75">
      <c r="A136" s="176"/>
      <c r="B136" s="178"/>
      <c r="C136" s="177"/>
      <c r="D136" s="178"/>
      <c r="E136" s="177"/>
      <c r="F136" s="177"/>
      <c r="G136" s="177"/>
      <c r="H136" s="179"/>
      <c r="I136" s="179"/>
      <c r="J136" s="179"/>
      <c r="K136" s="177"/>
      <c r="L136" s="103"/>
      <c r="M136" s="103"/>
      <c r="N136" s="111"/>
      <c r="O136" s="180"/>
      <c r="P136" s="103"/>
      <c r="Q136" s="103"/>
    </row>
    <row r="137" spans="1:14" ht="12.75">
      <c r="A137" s="175" t="s">
        <v>323</v>
      </c>
      <c r="B137" s="29"/>
      <c r="C137" s="4"/>
      <c r="D137" s="29"/>
      <c r="E137" s="4"/>
      <c r="F137" s="4"/>
      <c r="G137" s="4"/>
      <c r="H137" s="4"/>
      <c r="I137" s="4"/>
      <c r="J137" s="4"/>
      <c r="K137" s="4"/>
      <c r="L137" s="3"/>
      <c r="M137" s="3"/>
      <c r="N137" s="44"/>
    </row>
    <row r="138" spans="1:14" ht="12.75">
      <c r="A138" s="175" t="s">
        <v>176</v>
      </c>
      <c r="B138" s="29"/>
      <c r="C138" s="4"/>
      <c r="D138" s="29"/>
      <c r="E138" s="4"/>
      <c r="F138" s="4"/>
      <c r="G138" s="4"/>
      <c r="H138" s="4"/>
      <c r="I138" s="4"/>
      <c r="J138" s="4"/>
      <c r="K138" s="4"/>
      <c r="L138" s="3"/>
      <c r="M138" s="3"/>
      <c r="N138" s="44"/>
    </row>
    <row r="139" spans="1:14" ht="12.75">
      <c r="A139" s="5"/>
      <c r="B139" s="29"/>
      <c r="C139" s="4"/>
      <c r="D139" s="29"/>
      <c r="E139" s="4"/>
      <c r="F139" s="4"/>
      <c r="G139" s="4"/>
      <c r="H139" s="4"/>
      <c r="I139" s="4"/>
      <c r="J139" s="4"/>
      <c r="K139" s="4"/>
      <c r="L139" s="3"/>
      <c r="M139" s="3"/>
      <c r="N139" s="44"/>
    </row>
    <row r="140" spans="1:14" ht="12.75">
      <c r="A140" s="3" t="s">
        <v>903</v>
      </c>
      <c r="B140" s="44"/>
      <c r="C140" s="3"/>
      <c r="D140" s="44"/>
      <c r="E140" s="3"/>
      <c r="F140" s="3"/>
      <c r="G140" s="3"/>
      <c r="H140" s="3"/>
      <c r="I140" s="3"/>
      <c r="J140" s="3"/>
      <c r="K140" s="3"/>
      <c r="L140" s="3"/>
      <c r="M140" s="3"/>
      <c r="N140" s="44"/>
    </row>
    <row r="141" spans="1:14" ht="12.75">
      <c r="A141" s="3"/>
      <c r="B141" s="44"/>
      <c r="C141" s="3"/>
      <c r="D141" s="44"/>
      <c r="E141" s="3"/>
      <c r="F141" s="3"/>
      <c r="G141" s="3"/>
      <c r="H141" s="3"/>
      <c r="I141" s="3"/>
      <c r="J141" s="3"/>
      <c r="K141" s="3"/>
      <c r="L141" s="3"/>
      <c r="M141" s="3"/>
      <c r="N141" s="44"/>
    </row>
    <row r="142" spans="1:14" ht="12.75">
      <c r="A142" s="3" t="s">
        <v>906</v>
      </c>
      <c r="B142" s="44"/>
      <c r="C142" s="3"/>
      <c r="D142" s="44"/>
      <c r="E142" s="3"/>
      <c r="F142" s="3"/>
      <c r="G142" s="3"/>
      <c r="H142" s="3"/>
      <c r="I142" s="3"/>
      <c r="J142" s="3"/>
      <c r="K142" s="3"/>
      <c r="L142" s="3"/>
      <c r="M142" s="3"/>
      <c r="N142" s="44"/>
    </row>
    <row r="143" spans="1:14" ht="12.75">
      <c r="A143" s="3"/>
      <c r="B143" s="44"/>
      <c r="C143" s="3"/>
      <c r="D143" s="44"/>
      <c r="E143" s="3"/>
      <c r="F143" s="3"/>
      <c r="G143" s="3"/>
      <c r="H143" s="3"/>
      <c r="I143" s="3"/>
      <c r="J143" s="3"/>
      <c r="K143" s="3"/>
      <c r="L143" s="3"/>
      <c r="M143" s="3"/>
      <c r="N143" s="44"/>
    </row>
    <row r="144" spans="1:14" ht="12.75">
      <c r="A144" s="3" t="s">
        <v>17</v>
      </c>
      <c r="B144" s="44"/>
      <c r="C144" s="3"/>
      <c r="D144" s="44"/>
      <c r="E144" s="3"/>
      <c r="F144" s="3"/>
      <c r="G144" s="3"/>
      <c r="H144" s="3"/>
      <c r="I144" s="3"/>
      <c r="J144" s="3"/>
      <c r="K144" s="3"/>
      <c r="L144" s="3"/>
      <c r="M144" s="3"/>
      <c r="N144" s="44"/>
    </row>
    <row r="145" spans="1:14" ht="12.75">
      <c r="A145" s="3"/>
      <c r="B145" s="44"/>
      <c r="C145" s="3"/>
      <c r="D145" s="44"/>
      <c r="E145" s="3"/>
      <c r="F145" s="3"/>
      <c r="G145" s="3"/>
      <c r="H145" s="3"/>
      <c r="I145" s="3"/>
      <c r="J145" s="3"/>
      <c r="K145" s="3"/>
      <c r="L145" s="3"/>
      <c r="M145" s="3"/>
      <c r="N145" s="44"/>
    </row>
    <row r="146" spans="1:14" ht="12.75">
      <c r="A146" s="3" t="s">
        <v>907</v>
      </c>
      <c r="B146" s="44"/>
      <c r="C146" s="3"/>
      <c r="D146" s="44"/>
      <c r="E146" s="3"/>
      <c r="F146" s="3"/>
      <c r="G146" s="3"/>
      <c r="H146" s="3"/>
      <c r="I146" s="3"/>
      <c r="J146" s="3"/>
      <c r="K146" s="3"/>
      <c r="L146" s="3"/>
      <c r="M146" s="3"/>
      <c r="N146" s="44"/>
    </row>
    <row r="147" spans="1:14" ht="12.75">
      <c r="A147" s="3"/>
      <c r="B147" s="44"/>
      <c r="C147" s="3"/>
      <c r="D147" s="44"/>
      <c r="E147" s="3"/>
      <c r="F147" s="3"/>
      <c r="G147" s="3"/>
      <c r="H147" s="3"/>
      <c r="I147" s="3"/>
      <c r="J147" s="3"/>
      <c r="K147" s="3"/>
      <c r="L147" s="3"/>
      <c r="M147" s="3"/>
      <c r="N147" s="44"/>
    </row>
    <row r="148" spans="1:14" ht="12.75">
      <c r="A148" s="3" t="s">
        <v>908</v>
      </c>
      <c r="B148" s="44"/>
      <c r="C148" s="3"/>
      <c r="D148" s="44"/>
      <c r="E148" s="3"/>
      <c r="F148" s="3"/>
      <c r="G148" s="3"/>
      <c r="H148" s="3"/>
      <c r="I148" s="3"/>
      <c r="J148" s="3"/>
      <c r="K148" s="3"/>
      <c r="L148" s="3"/>
      <c r="M148" s="3"/>
      <c r="N148" s="44"/>
    </row>
    <row r="149" spans="1:14" ht="12.75">
      <c r="A149" s="3"/>
      <c r="B149" s="44"/>
      <c r="C149" s="3"/>
      <c r="D149" s="44"/>
      <c r="E149" s="3"/>
      <c r="F149" s="3"/>
      <c r="G149" s="3"/>
      <c r="H149" s="3"/>
      <c r="I149" s="3"/>
      <c r="J149" s="3"/>
      <c r="K149" s="3"/>
      <c r="L149" s="3"/>
      <c r="M149" s="3"/>
      <c r="N149" s="44"/>
    </row>
    <row r="150" spans="1:14" ht="12.75">
      <c r="A150" s="3" t="s">
        <v>4</v>
      </c>
      <c r="B150" s="44"/>
      <c r="C150" s="3"/>
      <c r="D150" s="44"/>
      <c r="E150" s="3"/>
      <c r="F150" s="3"/>
      <c r="G150" s="3"/>
      <c r="H150" s="3"/>
      <c r="I150" s="3"/>
      <c r="J150" s="3"/>
      <c r="K150" s="3"/>
      <c r="L150" s="3"/>
      <c r="M150" s="3"/>
      <c r="N150" s="44"/>
    </row>
    <row r="151" spans="1:14" ht="12.75">
      <c r="A151" s="3"/>
      <c r="B151" s="44"/>
      <c r="C151" s="3"/>
      <c r="D151" s="44"/>
      <c r="E151" s="3"/>
      <c r="F151" s="3"/>
      <c r="G151" s="3"/>
      <c r="H151" s="3"/>
      <c r="I151" s="3"/>
      <c r="J151" s="3"/>
      <c r="K151" s="3"/>
      <c r="L151" s="3"/>
      <c r="M151" s="3"/>
      <c r="N151" s="44"/>
    </row>
    <row r="152" spans="1:14" ht="12.75">
      <c r="A152" s="3" t="s">
        <v>1183</v>
      </c>
      <c r="B152" s="44"/>
      <c r="C152" s="3"/>
      <c r="D152" s="44"/>
      <c r="E152" s="3"/>
      <c r="F152" s="3"/>
      <c r="G152" s="3"/>
      <c r="H152" s="3"/>
      <c r="I152" s="3"/>
      <c r="J152" s="3"/>
      <c r="K152" s="3"/>
      <c r="L152" s="3"/>
      <c r="M152" s="3"/>
      <c r="N152" s="44"/>
    </row>
    <row r="153" spans="1:14" ht="12.75">
      <c r="A153" s="3"/>
      <c r="B153" s="44"/>
      <c r="C153" s="3"/>
      <c r="D153" s="44"/>
      <c r="E153" s="3"/>
      <c r="F153" s="3"/>
      <c r="G153" s="3"/>
      <c r="H153" s="3"/>
      <c r="I153" s="3"/>
      <c r="J153" s="3"/>
      <c r="K153" s="3"/>
      <c r="L153" s="3"/>
      <c r="M153" s="3"/>
      <c r="N153" s="44"/>
    </row>
    <row r="154" spans="1:14" ht="12.75">
      <c r="A154" s="3" t="s">
        <v>1184</v>
      </c>
      <c r="B154" s="44"/>
      <c r="C154" s="3"/>
      <c r="D154" s="44"/>
      <c r="E154" s="3"/>
      <c r="F154" s="3"/>
      <c r="G154" s="3"/>
      <c r="H154" s="3"/>
      <c r="I154" s="3"/>
      <c r="J154" s="3"/>
      <c r="K154" s="3"/>
      <c r="L154" s="3"/>
      <c r="M154" s="3"/>
      <c r="N154" s="44"/>
    </row>
    <row r="155" spans="1:14" ht="12.75">
      <c r="A155" s="3" t="s">
        <v>1</v>
      </c>
      <c r="B155" s="44"/>
      <c r="C155" s="3"/>
      <c r="D155" s="44"/>
      <c r="E155" s="3"/>
      <c r="F155" s="3"/>
      <c r="G155" s="3"/>
      <c r="H155" s="3"/>
      <c r="I155" s="3"/>
      <c r="J155" s="3"/>
      <c r="K155" s="3"/>
      <c r="L155" s="3"/>
      <c r="M155" s="3"/>
      <c r="N155" s="44"/>
    </row>
    <row r="156" spans="1:14" ht="12.75">
      <c r="A156" s="3" t="s">
        <v>2</v>
      </c>
      <c r="B156" s="44"/>
      <c r="C156" s="3"/>
      <c r="D156" s="44"/>
      <c r="E156" s="3"/>
      <c r="F156" s="3"/>
      <c r="G156" s="3"/>
      <c r="H156" s="3"/>
      <c r="I156" s="3"/>
      <c r="J156" s="3"/>
      <c r="K156" s="3"/>
      <c r="L156" s="3"/>
      <c r="M156" s="3"/>
      <c r="N156" s="44"/>
    </row>
    <row r="157" spans="1:14" ht="12.75">
      <c r="A157" s="3"/>
      <c r="B157" s="44"/>
      <c r="C157" s="3"/>
      <c r="D157" s="44"/>
      <c r="E157" s="3"/>
      <c r="F157" s="3"/>
      <c r="G157" s="3"/>
      <c r="H157" s="3"/>
      <c r="I157" s="3"/>
      <c r="J157" s="3"/>
      <c r="K157" s="3"/>
      <c r="L157" s="3"/>
      <c r="M157" s="3"/>
      <c r="N157" s="44"/>
    </row>
    <row r="158" spans="1:14" ht="12.75">
      <c r="A158" s="3" t="s">
        <v>909</v>
      </c>
      <c r="B158" s="44"/>
      <c r="C158" s="3"/>
      <c r="D158" s="44"/>
      <c r="E158" s="3"/>
      <c r="F158" s="3"/>
      <c r="G158" s="3"/>
      <c r="H158" s="3"/>
      <c r="I158" s="3"/>
      <c r="J158" s="3"/>
      <c r="K158" s="3"/>
      <c r="L158" s="3"/>
      <c r="M158" s="3"/>
      <c r="N158" s="44"/>
    </row>
    <row r="159" spans="1:14" ht="12.75">
      <c r="A159" s="3"/>
      <c r="B159" s="44"/>
      <c r="C159" s="3"/>
      <c r="D159" s="44"/>
      <c r="E159" s="3"/>
      <c r="F159" s="3"/>
      <c r="G159" s="3"/>
      <c r="H159" s="3"/>
      <c r="I159" s="3"/>
      <c r="J159" s="3"/>
      <c r="K159" s="3"/>
      <c r="L159" s="3"/>
      <c r="M159" s="3"/>
      <c r="N159" s="44"/>
    </row>
    <row r="160" spans="1:14" ht="12.75">
      <c r="A160" s="3" t="s">
        <v>913</v>
      </c>
      <c r="B160" s="44"/>
      <c r="C160" s="3"/>
      <c r="D160" s="44"/>
      <c r="E160" s="3"/>
      <c r="F160" s="3"/>
      <c r="G160" s="3"/>
      <c r="H160" s="3"/>
      <c r="I160" s="3"/>
      <c r="J160" s="3"/>
      <c r="K160" s="3"/>
      <c r="L160" s="3"/>
      <c r="M160" s="3"/>
      <c r="N160" s="44"/>
    </row>
    <row r="161" spans="1:14" ht="12.75">
      <c r="A161" s="3"/>
      <c r="B161" s="44"/>
      <c r="C161" s="3"/>
      <c r="D161" s="44"/>
      <c r="E161" s="3"/>
      <c r="F161" s="3"/>
      <c r="G161" s="3"/>
      <c r="H161" s="3"/>
      <c r="I161" s="3"/>
      <c r="J161" s="3"/>
      <c r="K161" s="3"/>
      <c r="L161" s="3"/>
      <c r="M161" s="3"/>
      <c r="N161" s="44"/>
    </row>
    <row r="162" spans="1:17" ht="12.75">
      <c r="A162" s="3" t="s">
        <v>1313</v>
      </c>
      <c r="B162" s="44"/>
      <c r="C162" s="3"/>
      <c r="D162" s="44"/>
      <c r="E162" s="3"/>
      <c r="F162" s="3"/>
      <c r="G162" s="3"/>
      <c r="H162" s="3"/>
      <c r="I162" s="3"/>
      <c r="J162" s="3"/>
      <c r="K162" s="3"/>
      <c r="L162" s="5"/>
      <c r="M162" s="5"/>
      <c r="N162" s="44"/>
      <c r="O162" s="41"/>
      <c r="P162" s="5"/>
      <c r="Q162" s="5"/>
    </row>
    <row r="163" spans="1:17" ht="12.75">
      <c r="A163" s="3" t="s">
        <v>369</v>
      </c>
      <c r="B163" s="44"/>
      <c r="C163" s="3"/>
      <c r="D163" s="44"/>
      <c r="E163" s="3"/>
      <c r="F163" s="3"/>
      <c r="G163" s="3"/>
      <c r="H163" s="3"/>
      <c r="I163" s="3"/>
      <c r="J163" s="3"/>
      <c r="K163" s="3"/>
      <c r="L163" s="5"/>
      <c r="M163" s="5"/>
      <c r="N163" s="44"/>
      <c r="O163" s="41"/>
      <c r="P163" s="5"/>
      <c r="Q163" s="5"/>
    </row>
    <row r="164" spans="1:14" ht="12.75">
      <c r="A164" s="3" t="s">
        <v>1314</v>
      </c>
      <c r="B164" s="44"/>
      <c r="C164" s="3"/>
      <c r="D164" s="44"/>
      <c r="E164" s="3"/>
      <c r="F164" s="3"/>
      <c r="G164" s="3"/>
      <c r="H164" s="3"/>
      <c r="I164" s="3"/>
      <c r="J164" s="3"/>
      <c r="K164" s="3"/>
      <c r="L164" s="3"/>
      <c r="M164" s="3"/>
      <c r="N164" s="44"/>
    </row>
    <row r="165" spans="1:14" ht="12.75">
      <c r="A165" s="3" t="s">
        <v>915</v>
      </c>
      <c r="B165" s="44"/>
      <c r="C165" s="3"/>
      <c r="D165" s="44"/>
      <c r="E165" s="3"/>
      <c r="F165" s="3"/>
      <c r="G165" s="3"/>
      <c r="H165" s="3"/>
      <c r="I165" s="3"/>
      <c r="J165" s="3"/>
      <c r="K165" s="3"/>
      <c r="L165" s="3"/>
      <c r="M165" s="3"/>
      <c r="N165" s="44"/>
    </row>
    <row r="166" spans="1:20" ht="12.75">
      <c r="A166" s="3" t="s">
        <v>832</v>
      </c>
      <c r="B166" s="44"/>
      <c r="C166" s="3"/>
      <c r="D166" s="44"/>
      <c r="E166" s="3"/>
      <c r="F166" s="3"/>
      <c r="G166" s="3"/>
      <c r="H166" s="3"/>
      <c r="I166" s="3"/>
      <c r="J166" s="3"/>
      <c r="K166" s="3"/>
      <c r="L166" s="3"/>
      <c r="M166" s="3"/>
      <c r="N166" s="44"/>
      <c r="S166" s="10"/>
      <c r="T166" s="10"/>
    </row>
    <row r="167" spans="1:20" ht="12.75">
      <c r="A167" s="3" t="s">
        <v>1032</v>
      </c>
      <c r="B167" s="44"/>
      <c r="C167" s="3"/>
      <c r="D167" s="44"/>
      <c r="E167" s="3"/>
      <c r="F167" s="3"/>
      <c r="G167" s="3"/>
      <c r="H167" s="3"/>
      <c r="I167" s="3"/>
      <c r="J167" s="3"/>
      <c r="K167" s="3"/>
      <c r="L167" s="3"/>
      <c r="M167" s="3"/>
      <c r="N167" s="44"/>
      <c r="S167" s="10"/>
      <c r="T167" s="10"/>
    </row>
    <row r="168" spans="1:14" ht="12.75">
      <c r="A168" s="3" t="s">
        <v>1036</v>
      </c>
      <c r="B168" s="44"/>
      <c r="C168" s="3"/>
      <c r="D168" s="44"/>
      <c r="E168" s="3"/>
      <c r="F168" s="3"/>
      <c r="G168" s="3"/>
      <c r="H168" s="3"/>
      <c r="I168" s="3"/>
      <c r="J168" s="3"/>
      <c r="K168" s="3"/>
      <c r="L168" s="3"/>
      <c r="M168" s="3"/>
      <c r="N168" s="44"/>
    </row>
    <row r="169" spans="1:14" ht="12.75">
      <c r="A169" s="3"/>
      <c r="B169" s="44"/>
      <c r="C169" s="3"/>
      <c r="D169" s="44"/>
      <c r="E169" s="3"/>
      <c r="F169" s="3"/>
      <c r="G169" s="3"/>
      <c r="H169" s="3"/>
      <c r="I169" s="3"/>
      <c r="J169" s="3"/>
      <c r="K169" s="3"/>
      <c r="L169" s="3"/>
      <c r="M169" s="3"/>
      <c r="N169" s="44"/>
    </row>
    <row r="170" spans="1:14" ht="12.75">
      <c r="A170" s="3" t="s">
        <v>916</v>
      </c>
      <c r="B170" s="44"/>
      <c r="C170" s="3"/>
      <c r="D170" s="44"/>
      <c r="E170" s="3"/>
      <c r="F170" s="3"/>
      <c r="G170" s="3"/>
      <c r="H170" s="3"/>
      <c r="I170" s="3"/>
      <c r="J170" s="3"/>
      <c r="K170" s="3"/>
      <c r="L170" s="3"/>
      <c r="M170" s="3"/>
      <c r="N170" s="44"/>
    </row>
    <row r="171" spans="1:14" ht="12.75">
      <c r="A171" s="3" t="s">
        <v>917</v>
      </c>
      <c r="B171" s="44"/>
      <c r="C171" s="3"/>
      <c r="D171" s="44"/>
      <c r="E171" s="3"/>
      <c r="F171" s="3"/>
      <c r="G171" s="3"/>
      <c r="H171" s="3"/>
      <c r="I171" s="3"/>
      <c r="J171" s="3"/>
      <c r="K171" s="3"/>
      <c r="L171" s="3"/>
      <c r="M171" s="3"/>
      <c r="N171" s="44"/>
    </row>
    <row r="172" spans="1:14" ht="12.75">
      <c r="A172" s="3" t="s">
        <v>918</v>
      </c>
      <c r="B172" s="44"/>
      <c r="C172" s="3"/>
      <c r="D172" s="44"/>
      <c r="E172" s="3"/>
      <c r="F172" s="3"/>
      <c r="G172" s="3"/>
      <c r="H172" s="3"/>
      <c r="I172" s="3"/>
      <c r="J172" s="3"/>
      <c r="K172" s="3"/>
      <c r="L172" s="3"/>
      <c r="M172" s="3"/>
      <c r="N172" s="44"/>
    </row>
    <row r="173" spans="1:14" ht="12.75">
      <c r="A173" s="3" t="s">
        <v>547</v>
      </c>
      <c r="B173" s="44"/>
      <c r="C173" s="3"/>
      <c r="D173" s="44"/>
      <c r="E173" s="3"/>
      <c r="F173" s="3"/>
      <c r="G173" s="3"/>
      <c r="H173" s="3"/>
      <c r="I173" s="3"/>
      <c r="J173" s="3"/>
      <c r="K173" s="3"/>
      <c r="L173" s="3"/>
      <c r="M173" s="3"/>
      <c r="N173" s="44"/>
    </row>
    <row r="174" spans="1:14" ht="12.75">
      <c r="A174" s="3" t="s">
        <v>5</v>
      </c>
      <c r="B174" s="44"/>
      <c r="C174" s="3"/>
      <c r="D174" s="44"/>
      <c r="E174" s="3"/>
      <c r="F174" s="3"/>
      <c r="G174" s="3"/>
      <c r="H174" s="3"/>
      <c r="I174" s="3"/>
      <c r="J174" s="3"/>
      <c r="K174" s="3"/>
      <c r="L174" s="3"/>
      <c r="M174" s="3"/>
      <c r="N174" s="44"/>
    </row>
    <row r="175" spans="1:14" ht="12.75">
      <c r="A175" s="3" t="s">
        <v>6</v>
      </c>
      <c r="B175" s="44"/>
      <c r="C175" s="3"/>
      <c r="D175" s="44"/>
      <c r="E175" s="3"/>
      <c r="F175" s="3"/>
      <c r="G175" s="3"/>
      <c r="H175" s="3"/>
      <c r="I175" s="3"/>
      <c r="J175" s="3"/>
      <c r="K175" s="3"/>
      <c r="L175" s="3"/>
      <c r="M175" s="3"/>
      <c r="N175" s="44"/>
    </row>
    <row r="176" spans="1:14" ht="12.75">
      <c r="A176" s="3"/>
      <c r="B176" s="44"/>
      <c r="C176" s="3"/>
      <c r="D176" s="44"/>
      <c r="E176" s="3"/>
      <c r="F176" s="3"/>
      <c r="G176" s="3"/>
      <c r="H176" s="3"/>
      <c r="I176" s="3"/>
      <c r="J176" s="3"/>
      <c r="K176" s="3"/>
      <c r="L176" s="3"/>
      <c r="M176" s="3"/>
      <c r="N176" s="44"/>
    </row>
    <row r="177" spans="1:14" ht="12.75">
      <c r="A177" s="3" t="s">
        <v>548</v>
      </c>
      <c r="B177" s="44"/>
      <c r="C177" s="3"/>
      <c r="D177" s="44"/>
      <c r="E177" s="3"/>
      <c r="F177" s="3"/>
      <c r="G177" s="3"/>
      <c r="H177" s="3"/>
      <c r="I177" s="3"/>
      <c r="J177" s="3"/>
      <c r="K177" s="3"/>
      <c r="L177" s="3"/>
      <c r="M177" s="3"/>
      <c r="N177" s="44"/>
    </row>
    <row r="178" spans="1:24" ht="12.75">
      <c r="A178" s="3" t="s">
        <v>860</v>
      </c>
      <c r="B178" s="3"/>
      <c r="C178" s="3"/>
      <c r="D178" s="3"/>
      <c r="E178" s="3"/>
      <c r="F178" s="3"/>
      <c r="G178" s="3"/>
      <c r="H178" s="3"/>
      <c r="I178" s="3"/>
      <c r="J178" s="3"/>
      <c r="K178" s="3"/>
      <c r="L178" s="3"/>
      <c r="M178" s="3"/>
      <c r="N178" s="3"/>
      <c r="O178"/>
      <c r="P178"/>
      <c r="Q178"/>
      <c r="R178" s="11"/>
      <c r="T178" s="182"/>
      <c r="W178"/>
      <c r="X178"/>
    </row>
    <row r="179" spans="1:14" ht="12.75">
      <c r="A179" s="3"/>
      <c r="B179" s="44"/>
      <c r="C179" s="5"/>
      <c r="D179" s="44"/>
      <c r="E179" s="5"/>
      <c r="F179" s="5"/>
      <c r="G179" s="5"/>
      <c r="H179" s="5"/>
      <c r="I179" s="5"/>
      <c r="J179" s="5"/>
      <c r="K179" s="5"/>
      <c r="L179" s="3"/>
      <c r="M179" s="3"/>
      <c r="N179" s="44"/>
    </row>
    <row r="180" spans="1:14" ht="12.75">
      <c r="A180" s="3" t="s">
        <v>3</v>
      </c>
      <c r="B180" s="44"/>
      <c r="C180" s="5"/>
      <c r="D180" s="44"/>
      <c r="E180" s="5"/>
      <c r="F180" s="5"/>
      <c r="G180" s="5"/>
      <c r="H180" s="5"/>
      <c r="I180" s="5"/>
      <c r="J180" s="5"/>
      <c r="K180" s="5"/>
      <c r="L180" s="3"/>
      <c r="M180" s="3"/>
      <c r="N180" s="44"/>
    </row>
    <row r="181" spans="1:14" ht="12.75">
      <c r="A181" s="3"/>
      <c r="B181" s="44"/>
      <c r="C181" s="3"/>
      <c r="D181" s="44"/>
      <c r="E181" s="3"/>
      <c r="F181" s="3"/>
      <c r="G181" s="3"/>
      <c r="H181" s="3"/>
      <c r="I181" s="3"/>
      <c r="J181" s="3"/>
      <c r="K181" s="3"/>
      <c r="L181" s="3"/>
      <c r="M181" s="3"/>
      <c r="N181" s="44"/>
    </row>
    <row r="182" spans="1:14" ht="12.75">
      <c r="A182" s="5" t="s">
        <v>1237</v>
      </c>
      <c r="B182" s="44"/>
      <c r="C182" s="3"/>
      <c r="D182" s="44"/>
      <c r="E182" s="3"/>
      <c r="F182" s="3"/>
      <c r="G182" s="3"/>
      <c r="H182" s="3"/>
      <c r="I182" s="3"/>
      <c r="J182" s="3"/>
      <c r="K182" s="3"/>
      <c r="L182" s="3"/>
      <c r="M182" s="3"/>
      <c r="N182" s="44"/>
    </row>
    <row r="183" spans="1:24" s="10" customFormat="1" ht="12.75">
      <c r="A183" s="5"/>
      <c r="B183" s="44"/>
      <c r="C183" s="3"/>
      <c r="D183" s="44"/>
      <c r="E183" s="3"/>
      <c r="F183" s="3"/>
      <c r="G183" s="3"/>
      <c r="H183" s="3"/>
      <c r="I183" s="3"/>
      <c r="J183" s="3"/>
      <c r="K183" s="3"/>
      <c r="L183" s="3"/>
      <c r="M183" s="3"/>
      <c r="N183" s="44"/>
      <c r="O183" s="38"/>
      <c r="P183" s="3"/>
      <c r="Q183" s="3"/>
      <c r="R183" s="43"/>
      <c r="S183"/>
      <c r="T183"/>
      <c r="W183" s="166"/>
      <c r="X183" s="160"/>
    </row>
    <row r="184" spans="1:24" s="10" customFormat="1" ht="12.75">
      <c r="A184" s="5" t="s">
        <v>1238</v>
      </c>
      <c r="B184" s="44"/>
      <c r="C184" s="3"/>
      <c r="D184" s="44"/>
      <c r="E184" s="3"/>
      <c r="F184" s="3"/>
      <c r="G184" s="3"/>
      <c r="H184" s="3"/>
      <c r="I184" s="3"/>
      <c r="J184" s="3"/>
      <c r="K184" s="3"/>
      <c r="L184" s="3"/>
      <c r="M184" s="3"/>
      <c r="N184" s="44"/>
      <c r="O184" s="38"/>
      <c r="P184" s="3"/>
      <c r="Q184" s="3"/>
      <c r="R184" s="43"/>
      <c r="S184"/>
      <c r="T184"/>
      <c r="W184" s="166"/>
      <c r="X184" s="160"/>
    </row>
    <row r="185" spans="1:14" ht="12.75">
      <c r="A185" s="3"/>
      <c r="B185" s="44"/>
      <c r="C185" s="3"/>
      <c r="D185" s="44"/>
      <c r="E185" s="3"/>
      <c r="F185" s="3"/>
      <c r="G185" s="3"/>
      <c r="H185" s="3"/>
      <c r="I185" s="3"/>
      <c r="J185" s="3"/>
      <c r="K185" s="3"/>
      <c r="L185" s="3"/>
      <c r="M185" s="3"/>
      <c r="N185" s="44"/>
    </row>
    <row r="186" spans="1:14" ht="12.75">
      <c r="A186" s="3" t="s">
        <v>1239</v>
      </c>
      <c r="B186" s="44"/>
      <c r="C186" s="3"/>
      <c r="D186" s="44"/>
      <c r="E186" s="3"/>
      <c r="F186" s="3"/>
      <c r="G186" s="3"/>
      <c r="H186" s="3"/>
      <c r="I186" s="3"/>
      <c r="J186" s="3"/>
      <c r="K186" s="3"/>
      <c r="L186" s="3"/>
      <c r="M186" s="3"/>
      <c r="N186" s="44"/>
    </row>
    <row r="187" spans="1:14" ht="12.75">
      <c r="A187" s="3" t="s">
        <v>1159</v>
      </c>
      <c r="B187" s="44"/>
      <c r="C187" s="3"/>
      <c r="D187" s="44"/>
      <c r="E187" s="3"/>
      <c r="F187" s="3"/>
      <c r="G187" s="3"/>
      <c r="H187" s="3"/>
      <c r="I187" s="3"/>
      <c r="J187" s="3"/>
      <c r="K187" s="3"/>
      <c r="L187" s="3"/>
      <c r="M187" s="3"/>
      <c r="N187" s="44"/>
    </row>
    <row r="188" spans="1:14" ht="12.75">
      <c r="A188" s="3" t="s">
        <v>1160</v>
      </c>
      <c r="B188" s="44"/>
      <c r="C188" s="3"/>
      <c r="D188" s="44"/>
      <c r="E188" s="3"/>
      <c r="F188" s="3"/>
      <c r="G188" s="3"/>
      <c r="H188" s="3"/>
      <c r="I188" s="3"/>
      <c r="J188" s="3"/>
      <c r="K188" s="3"/>
      <c r="L188" s="3"/>
      <c r="M188" s="3"/>
      <c r="N188" s="44"/>
    </row>
    <row r="189" spans="1:14" ht="12.75">
      <c r="A189" s="3" t="s">
        <v>1161</v>
      </c>
      <c r="B189" s="44"/>
      <c r="C189" s="3"/>
      <c r="D189" s="44"/>
      <c r="E189" s="3"/>
      <c r="F189" s="3"/>
      <c r="G189" s="3"/>
      <c r="H189" s="3"/>
      <c r="I189" s="3"/>
      <c r="J189" s="3"/>
      <c r="K189" s="3"/>
      <c r="L189" s="3"/>
      <c r="M189" s="3"/>
      <c r="N189" s="44"/>
    </row>
    <row r="190" spans="1:14" ht="12.75">
      <c r="A190" s="3" t="s">
        <v>11</v>
      </c>
      <c r="B190" s="44"/>
      <c r="C190" s="3"/>
      <c r="D190" s="44"/>
      <c r="E190" s="3"/>
      <c r="F190" s="3"/>
      <c r="G190" s="3"/>
      <c r="H190" s="3"/>
      <c r="I190" s="3"/>
      <c r="J190" s="3"/>
      <c r="K190" s="3"/>
      <c r="L190" s="3"/>
      <c r="M190" s="3"/>
      <c r="N190" s="44"/>
    </row>
    <row r="191" spans="1:14" ht="12.75">
      <c r="A191" s="3" t="s">
        <v>8</v>
      </c>
      <c r="B191" s="44"/>
      <c r="C191" s="3"/>
      <c r="D191" s="44"/>
      <c r="E191" s="3"/>
      <c r="F191" s="3"/>
      <c r="G191" s="3"/>
      <c r="H191" s="3"/>
      <c r="I191" s="3"/>
      <c r="J191" s="3"/>
      <c r="K191" s="3"/>
      <c r="L191" s="3"/>
      <c r="M191" s="3"/>
      <c r="N191" s="44"/>
    </row>
    <row r="192" spans="1:14" ht="12.75">
      <c r="A192" s="3" t="s">
        <v>1162</v>
      </c>
      <c r="B192" s="44"/>
      <c r="C192" s="3"/>
      <c r="D192" s="44"/>
      <c r="E192" s="3"/>
      <c r="F192" s="3"/>
      <c r="G192" s="3"/>
      <c r="H192" s="3"/>
      <c r="I192" s="3"/>
      <c r="J192" s="3"/>
      <c r="K192" s="3"/>
      <c r="L192" s="3"/>
      <c r="M192" s="3"/>
      <c r="N192" s="44"/>
    </row>
    <row r="193" spans="1:14" ht="12.75">
      <c r="A193" s="3" t="s">
        <v>1163</v>
      </c>
      <c r="B193" s="44"/>
      <c r="C193" s="3"/>
      <c r="D193" s="44"/>
      <c r="E193" s="3"/>
      <c r="F193" s="3"/>
      <c r="G193" s="3"/>
      <c r="H193" s="3"/>
      <c r="I193" s="3"/>
      <c r="J193" s="3"/>
      <c r="K193" s="3"/>
      <c r="L193" s="3"/>
      <c r="M193" s="3"/>
      <c r="N193" s="44"/>
    </row>
    <row r="194" spans="1:14" ht="12.75">
      <c r="A194" s="3" t="s">
        <v>1164</v>
      </c>
      <c r="B194" s="44"/>
      <c r="C194" s="3"/>
      <c r="D194" s="44"/>
      <c r="E194" s="3"/>
      <c r="F194" s="3"/>
      <c r="G194" s="3"/>
      <c r="H194" s="3"/>
      <c r="I194" s="3"/>
      <c r="J194" s="3"/>
      <c r="K194" s="3"/>
      <c r="L194" s="3"/>
      <c r="M194" s="3"/>
      <c r="N194" s="44"/>
    </row>
    <row r="195" spans="1:14" ht="12.75">
      <c r="A195" s="3"/>
      <c r="B195" s="44"/>
      <c r="C195" s="3"/>
      <c r="D195" s="44"/>
      <c r="E195" s="3"/>
      <c r="F195" s="3"/>
      <c r="G195" s="3"/>
      <c r="H195" s="3"/>
      <c r="I195" s="3"/>
      <c r="J195" s="3"/>
      <c r="K195" s="3"/>
      <c r="L195" s="3"/>
      <c r="M195" s="3"/>
      <c r="N195" s="44"/>
    </row>
    <row r="196" spans="1:14" ht="12.75">
      <c r="A196" s="3" t="s">
        <v>1240</v>
      </c>
      <c r="B196" s="44"/>
      <c r="C196" s="3"/>
      <c r="D196" s="44"/>
      <c r="E196" s="3"/>
      <c r="F196" s="3"/>
      <c r="G196" s="3"/>
      <c r="H196" s="3"/>
      <c r="I196" s="3"/>
      <c r="J196" s="3"/>
      <c r="K196" s="3"/>
      <c r="L196" s="3"/>
      <c r="M196" s="3"/>
      <c r="N196" s="44"/>
    </row>
    <row r="197" spans="1:14" ht="12.75">
      <c r="A197" s="3" t="s">
        <v>690</v>
      </c>
      <c r="B197" s="44"/>
      <c r="C197" s="3"/>
      <c r="D197" s="44"/>
      <c r="E197" s="3"/>
      <c r="F197" s="3"/>
      <c r="G197" s="3"/>
      <c r="H197" s="3"/>
      <c r="I197" s="3"/>
      <c r="J197" s="3"/>
      <c r="K197" s="3"/>
      <c r="L197" s="3"/>
      <c r="M197" s="3"/>
      <c r="N197" s="44"/>
    </row>
    <row r="198" spans="1:14" ht="12.75">
      <c r="A198" s="3"/>
      <c r="B198" s="44"/>
      <c r="C198" s="3"/>
      <c r="D198" s="44"/>
      <c r="E198" s="3"/>
      <c r="F198" s="3"/>
      <c r="G198" s="3"/>
      <c r="H198" s="3"/>
      <c r="I198" s="3"/>
      <c r="J198" s="3"/>
      <c r="K198" s="3"/>
      <c r="L198" s="3"/>
      <c r="M198" s="3"/>
      <c r="N198" s="44"/>
    </row>
    <row r="199" spans="1:14" ht="12.75">
      <c r="A199" s="3" t="s">
        <v>1245</v>
      </c>
      <c r="B199" s="44"/>
      <c r="C199" s="3"/>
      <c r="D199" s="44"/>
      <c r="E199" s="3"/>
      <c r="F199" s="3"/>
      <c r="G199" s="3"/>
      <c r="H199" s="3"/>
      <c r="I199" s="3"/>
      <c r="J199" s="3"/>
      <c r="K199" s="3"/>
      <c r="L199" s="3"/>
      <c r="M199" s="3"/>
      <c r="N199" s="44"/>
    </row>
    <row r="200" spans="1:14" ht="12.75">
      <c r="A200" s="3" t="s">
        <v>924</v>
      </c>
      <c r="B200" s="44"/>
      <c r="C200" s="3"/>
      <c r="D200" s="44"/>
      <c r="E200" s="3"/>
      <c r="F200" s="3"/>
      <c r="G200" s="3"/>
      <c r="H200" s="3"/>
      <c r="I200" s="3"/>
      <c r="J200" s="3"/>
      <c r="K200" s="3"/>
      <c r="L200" s="3"/>
      <c r="M200" s="3"/>
      <c r="N200" s="44"/>
    </row>
    <row r="201" spans="1:14" ht="12.75">
      <c r="A201" s="3"/>
      <c r="B201" s="44"/>
      <c r="C201" s="3"/>
      <c r="D201" s="44"/>
      <c r="E201" s="3"/>
      <c r="F201" s="3"/>
      <c r="G201" s="3"/>
      <c r="H201" s="3"/>
      <c r="I201" s="3"/>
      <c r="J201" s="3"/>
      <c r="K201" s="3"/>
      <c r="L201" s="3"/>
      <c r="M201" s="3"/>
      <c r="N201" s="44"/>
    </row>
    <row r="202" spans="1:14" ht="12.75">
      <c r="A202" s="3" t="s">
        <v>1247</v>
      </c>
      <c r="B202" s="44"/>
      <c r="C202" s="3"/>
      <c r="D202" s="44"/>
      <c r="E202" s="3"/>
      <c r="F202" s="3"/>
      <c r="G202" s="3"/>
      <c r="H202" s="3"/>
      <c r="I202" s="3"/>
      <c r="J202" s="3"/>
      <c r="K202" s="3"/>
      <c r="L202" s="3"/>
      <c r="M202" s="3"/>
      <c r="N202" s="44"/>
    </row>
    <row r="203" spans="1:14" ht="12.75">
      <c r="A203" s="3" t="s">
        <v>925</v>
      </c>
      <c r="B203" s="44"/>
      <c r="C203" s="3"/>
      <c r="D203" s="44"/>
      <c r="E203" s="3"/>
      <c r="F203" s="3"/>
      <c r="G203" s="3"/>
      <c r="H203" s="3"/>
      <c r="I203" s="3"/>
      <c r="J203" s="3"/>
      <c r="K203" s="3"/>
      <c r="L203" s="3"/>
      <c r="M203" s="3"/>
      <c r="N203" s="44"/>
    </row>
    <row r="204" spans="1:14" ht="12.75">
      <c r="A204" s="3"/>
      <c r="B204" s="44"/>
      <c r="C204" s="3"/>
      <c r="D204" s="44"/>
      <c r="E204" s="3"/>
      <c r="F204" s="3"/>
      <c r="G204" s="3"/>
      <c r="H204" s="3"/>
      <c r="I204" s="3"/>
      <c r="J204" s="3"/>
      <c r="K204" s="3"/>
      <c r="L204" s="3"/>
      <c r="M204" s="3"/>
      <c r="N204" s="44"/>
    </row>
    <row r="205" spans="1:14" ht="12.75">
      <c r="A205" s="3" t="s">
        <v>7</v>
      </c>
      <c r="B205" s="44"/>
      <c r="C205" s="3"/>
      <c r="D205" s="44"/>
      <c r="E205" s="3"/>
      <c r="F205" s="3"/>
      <c r="G205" s="3"/>
      <c r="H205" s="3"/>
      <c r="I205" s="3"/>
      <c r="J205" s="3"/>
      <c r="K205" s="3"/>
      <c r="L205" s="3"/>
      <c r="M205" s="3"/>
      <c r="N205" s="44"/>
    </row>
    <row r="206" spans="1:14" ht="12.75">
      <c r="A206" s="3"/>
      <c r="B206" s="44"/>
      <c r="C206" s="3"/>
      <c r="D206" s="44"/>
      <c r="E206" s="3"/>
      <c r="F206" s="3"/>
      <c r="G206" s="3"/>
      <c r="H206" s="3"/>
      <c r="I206" s="3"/>
      <c r="J206" s="3"/>
      <c r="K206" s="3"/>
      <c r="L206" s="3"/>
      <c r="M206" s="3"/>
      <c r="N206" s="44"/>
    </row>
    <row r="207" spans="1:14" ht="12.75">
      <c r="A207" s="5" t="s">
        <v>857</v>
      </c>
      <c r="B207" s="44"/>
      <c r="C207" s="3"/>
      <c r="D207" s="44"/>
      <c r="E207" s="3"/>
      <c r="F207" s="3"/>
      <c r="G207" s="3"/>
      <c r="H207" s="3"/>
      <c r="I207" s="3"/>
      <c r="J207" s="3"/>
      <c r="K207" s="3"/>
      <c r="L207" s="3"/>
      <c r="M207" s="3"/>
      <c r="N207" s="44"/>
    </row>
    <row r="208" spans="1:14" ht="12.75">
      <c r="A208" s="5" t="s">
        <v>18</v>
      </c>
      <c r="B208" s="44"/>
      <c r="C208" s="3"/>
      <c r="D208" s="44"/>
      <c r="E208" s="3"/>
      <c r="F208" s="3"/>
      <c r="G208" s="3"/>
      <c r="H208" s="3"/>
      <c r="I208" s="3"/>
      <c r="J208" s="3"/>
      <c r="K208" s="3"/>
      <c r="L208" s="3"/>
      <c r="M208" s="3"/>
      <c r="N208" s="44"/>
    </row>
    <row r="209" spans="1:14" ht="12.75">
      <c r="A209" s="5" t="s">
        <v>1298</v>
      </c>
      <c r="B209" s="44"/>
      <c r="C209" s="3"/>
      <c r="D209" s="44"/>
      <c r="E209" s="3"/>
      <c r="F209" s="3"/>
      <c r="G209" s="3"/>
      <c r="H209" s="3"/>
      <c r="I209" s="3"/>
      <c r="J209" s="3"/>
      <c r="K209" s="3"/>
      <c r="L209" s="3"/>
      <c r="M209" s="3"/>
      <c r="N209" s="44"/>
    </row>
    <row r="210" spans="1:14" ht="12.75">
      <c r="A210" s="5" t="s">
        <v>1303</v>
      </c>
      <c r="B210" s="44"/>
      <c r="C210" s="3"/>
      <c r="D210" s="44"/>
      <c r="E210" s="3"/>
      <c r="F210" s="3"/>
      <c r="G210" s="3"/>
      <c r="H210" s="3"/>
      <c r="I210" s="3"/>
      <c r="J210" s="3"/>
      <c r="K210" s="3"/>
      <c r="L210" s="3"/>
      <c r="M210" s="3"/>
      <c r="N210" s="44"/>
    </row>
    <row r="211" spans="1:14" ht="12.75">
      <c r="A211" s="5" t="s">
        <v>1302</v>
      </c>
      <c r="B211" s="44"/>
      <c r="C211" s="3"/>
      <c r="D211" s="44"/>
      <c r="E211" s="3"/>
      <c r="F211" s="3"/>
      <c r="G211" s="3"/>
      <c r="H211" s="3"/>
      <c r="I211" s="3"/>
      <c r="J211" s="3"/>
      <c r="K211" s="3"/>
      <c r="L211" s="3"/>
      <c r="M211" s="3"/>
      <c r="N211" s="44"/>
    </row>
    <row r="212" spans="1:14" ht="12.75">
      <c r="A212" s="5"/>
      <c r="B212" s="44"/>
      <c r="C212" s="3"/>
      <c r="D212" s="44"/>
      <c r="E212" s="3"/>
      <c r="F212" s="3"/>
      <c r="G212" s="3"/>
      <c r="H212" s="3"/>
      <c r="I212" s="3"/>
      <c r="J212" s="3"/>
      <c r="K212" s="3"/>
      <c r="L212" s="3"/>
      <c r="M212" s="3"/>
      <c r="N212" s="44"/>
    </row>
    <row r="213" spans="1:14" ht="12.75">
      <c r="A213" s="5" t="s">
        <v>858</v>
      </c>
      <c r="B213" s="44"/>
      <c r="C213" s="3"/>
      <c r="D213" s="44"/>
      <c r="E213" s="3"/>
      <c r="F213" s="3"/>
      <c r="G213" s="3"/>
      <c r="H213" s="3"/>
      <c r="I213" s="3"/>
      <c r="J213" s="3"/>
      <c r="K213" s="3"/>
      <c r="L213" s="3"/>
      <c r="M213" s="3"/>
      <c r="N213" s="44"/>
    </row>
    <row r="214" spans="1:14" ht="12.75">
      <c r="A214" s="5"/>
      <c r="B214" s="44"/>
      <c r="C214" s="3"/>
      <c r="D214" s="44"/>
      <c r="E214" s="3"/>
      <c r="F214" s="3"/>
      <c r="G214" s="3"/>
      <c r="H214" s="3"/>
      <c r="I214" s="3"/>
      <c r="J214" s="3"/>
      <c r="K214" s="3"/>
      <c r="L214" s="3"/>
      <c r="M214" s="3"/>
      <c r="N214" s="44"/>
    </row>
    <row r="215" spans="1:14" ht="12.75">
      <c r="A215" s="392" t="s">
        <v>172</v>
      </c>
      <c r="B215" s="44"/>
      <c r="C215" s="3"/>
      <c r="D215" s="44" t="s">
        <v>962</v>
      </c>
      <c r="E215" s="3"/>
      <c r="F215" s="3"/>
      <c r="G215" s="3"/>
      <c r="H215" s="3"/>
      <c r="I215" s="3"/>
      <c r="J215" s="3"/>
      <c r="K215" s="3"/>
      <c r="L215" s="3"/>
      <c r="M215" s="3"/>
      <c r="N215" s="44"/>
    </row>
    <row r="216" spans="1:14" ht="12.75">
      <c r="A216" s="3" t="s">
        <v>966</v>
      </c>
      <c r="B216" s="44"/>
      <c r="C216" s="3"/>
      <c r="D216" s="44" t="s">
        <v>963</v>
      </c>
      <c r="E216" s="3"/>
      <c r="F216" s="3"/>
      <c r="G216" s="3"/>
      <c r="H216" s="3"/>
      <c r="I216" s="3"/>
      <c r="J216" s="3"/>
      <c r="K216" s="3"/>
      <c r="L216" s="3"/>
      <c r="M216" s="3"/>
      <c r="N216" s="44"/>
    </row>
    <row r="217" spans="1:14" ht="12.75">
      <c r="A217" s="6" t="s">
        <v>967</v>
      </c>
      <c r="B217" s="45"/>
      <c r="C217" s="3"/>
      <c r="D217" s="44" t="s">
        <v>964</v>
      </c>
      <c r="E217" s="3"/>
      <c r="F217" s="3"/>
      <c r="G217" s="3"/>
      <c r="H217" s="3"/>
      <c r="I217" s="3"/>
      <c r="J217" s="3"/>
      <c r="K217" s="3"/>
      <c r="L217" s="3"/>
      <c r="M217" s="3"/>
      <c r="N217" s="44"/>
    </row>
    <row r="218" spans="1:14" ht="12.75">
      <c r="A218" s="3" t="s">
        <v>1086</v>
      </c>
      <c r="B218" s="45"/>
      <c r="C218" s="3"/>
      <c r="D218" s="44" t="s">
        <v>1096</v>
      </c>
      <c r="E218" s="3"/>
      <c r="F218" s="3"/>
      <c r="G218" s="3"/>
      <c r="H218" s="3"/>
      <c r="I218" s="3"/>
      <c r="J218" s="3"/>
      <c r="K218" s="3"/>
      <c r="L218" s="3"/>
      <c r="M218" s="3"/>
      <c r="N218" s="44"/>
    </row>
    <row r="219" spans="1:14" ht="12.75">
      <c r="A219" s="7" t="s">
        <v>968</v>
      </c>
      <c r="B219" s="45"/>
      <c r="C219" s="3"/>
      <c r="D219" s="45" t="s">
        <v>965</v>
      </c>
      <c r="E219" s="3"/>
      <c r="F219" s="3"/>
      <c r="G219" s="3"/>
      <c r="H219" s="3"/>
      <c r="I219" s="3"/>
      <c r="J219" s="3"/>
      <c r="K219" s="3"/>
      <c r="L219" s="3"/>
      <c r="M219" s="3"/>
      <c r="N219" s="44"/>
    </row>
    <row r="220" spans="1:14" ht="12.75">
      <c r="A220" s="3" t="s">
        <v>970</v>
      </c>
      <c r="B220" s="44"/>
      <c r="C220" s="3"/>
      <c r="D220" s="44" t="s">
        <v>993</v>
      </c>
      <c r="E220" s="3"/>
      <c r="F220" s="3"/>
      <c r="G220" s="3"/>
      <c r="H220" s="3"/>
      <c r="I220" s="3"/>
      <c r="J220" s="3"/>
      <c r="K220" s="3"/>
      <c r="L220" s="3"/>
      <c r="M220" s="3"/>
      <c r="N220" s="44"/>
    </row>
    <row r="221" spans="1:14" ht="12.75">
      <c r="A221" s="3" t="s">
        <v>983</v>
      </c>
      <c r="B221" s="44"/>
      <c r="C221" s="3"/>
      <c r="D221" s="44" t="s">
        <v>994</v>
      </c>
      <c r="E221" s="3"/>
      <c r="F221" s="3"/>
      <c r="G221" s="3"/>
      <c r="H221" s="3"/>
      <c r="I221" s="3"/>
      <c r="J221" s="3"/>
      <c r="K221" s="3"/>
      <c r="L221" s="3"/>
      <c r="M221" s="3"/>
      <c r="N221" s="44"/>
    </row>
    <row r="222" spans="1:14" ht="12.75">
      <c r="A222" s="3" t="s">
        <v>984</v>
      </c>
      <c r="B222" s="44"/>
      <c r="C222" s="3"/>
      <c r="D222" s="44" t="s">
        <v>995</v>
      </c>
      <c r="E222" s="3"/>
      <c r="F222" s="3"/>
      <c r="G222" s="3"/>
      <c r="H222" s="3"/>
      <c r="I222" s="3"/>
      <c r="J222" s="3"/>
      <c r="K222" s="3"/>
      <c r="L222" s="3"/>
      <c r="M222" s="3"/>
      <c r="N222" s="44"/>
    </row>
    <row r="223" spans="1:14" ht="12.75">
      <c r="A223" s="7" t="s">
        <v>1087</v>
      </c>
      <c r="B223" s="44"/>
      <c r="C223" s="3"/>
      <c r="D223" s="44" t="s">
        <v>996</v>
      </c>
      <c r="E223" s="3"/>
      <c r="F223" s="3"/>
      <c r="G223" s="3"/>
      <c r="H223" s="3"/>
      <c r="I223" s="3"/>
      <c r="J223" s="3"/>
      <c r="K223" s="3"/>
      <c r="L223" s="3"/>
      <c r="M223" s="3"/>
      <c r="N223" s="44"/>
    </row>
    <row r="224" spans="1:14" ht="12.75">
      <c r="A224" s="14" t="s">
        <v>1105</v>
      </c>
      <c r="B224" s="44"/>
      <c r="C224" s="3"/>
      <c r="D224" s="44" t="s">
        <v>997</v>
      </c>
      <c r="E224" s="3"/>
      <c r="F224" s="3"/>
      <c r="G224" s="3"/>
      <c r="H224" s="3"/>
      <c r="I224" s="3"/>
      <c r="J224" s="3"/>
      <c r="K224" s="3"/>
      <c r="L224" s="3"/>
      <c r="M224" s="3"/>
      <c r="N224" s="44"/>
    </row>
    <row r="225" spans="1:14" ht="12.75">
      <c r="A225" s="7" t="s">
        <v>397</v>
      </c>
      <c r="B225" s="44"/>
      <c r="C225" s="3"/>
      <c r="D225" s="44" t="s">
        <v>998</v>
      </c>
      <c r="E225" s="3"/>
      <c r="F225" s="3"/>
      <c r="G225" s="3"/>
      <c r="H225" s="3"/>
      <c r="I225" s="3"/>
      <c r="J225" s="3"/>
      <c r="K225" s="3"/>
      <c r="L225" s="3"/>
      <c r="M225" s="3"/>
      <c r="N225" s="44"/>
    </row>
    <row r="226" spans="1:14" ht="12.75">
      <c r="A226" s="7" t="s">
        <v>985</v>
      </c>
      <c r="B226" s="44"/>
      <c r="C226" s="3"/>
      <c r="D226" s="44" t="s">
        <v>999</v>
      </c>
      <c r="E226" s="3"/>
      <c r="F226" s="3"/>
      <c r="G226" s="3"/>
      <c r="H226" s="3"/>
      <c r="I226" s="3"/>
      <c r="J226" s="3"/>
      <c r="K226" s="3"/>
      <c r="L226" s="3"/>
      <c r="M226" s="3"/>
      <c r="N226" s="44"/>
    </row>
    <row r="227" spans="1:11" ht="12.75">
      <c r="A227" s="6" t="s">
        <v>986</v>
      </c>
      <c r="B227" s="3"/>
      <c r="C227" s="3"/>
      <c r="D227" s="114" t="s">
        <v>136</v>
      </c>
      <c r="E227" s="39"/>
      <c r="F227" s="3"/>
      <c r="G227" s="3"/>
      <c r="H227" s="3"/>
      <c r="I227" s="3"/>
      <c r="J227" s="3"/>
      <c r="K227" s="3"/>
    </row>
    <row r="228" spans="1:13" ht="12.75">
      <c r="A228" s="6" t="s">
        <v>987</v>
      </c>
      <c r="B228" s="44"/>
      <c r="C228" s="3"/>
      <c r="D228" s="44" t="s">
        <v>1109</v>
      </c>
      <c r="E228" s="3"/>
      <c r="F228" s="3"/>
      <c r="G228" s="3"/>
      <c r="H228" s="3"/>
      <c r="I228" s="3"/>
      <c r="J228" s="3"/>
      <c r="K228" s="3"/>
      <c r="L228" s="3"/>
      <c r="M228" s="3"/>
    </row>
    <row r="229" spans="1:13" ht="12.75">
      <c r="A229" s="114" t="s">
        <v>447</v>
      </c>
      <c r="B229" s="44"/>
      <c r="C229" s="3"/>
      <c r="D229" s="113" t="s">
        <v>1003</v>
      </c>
      <c r="E229" s="3"/>
      <c r="F229" s="3"/>
      <c r="G229" s="3"/>
      <c r="H229" s="3"/>
      <c r="I229" s="3"/>
      <c r="J229" s="3"/>
      <c r="K229" s="3"/>
      <c r="L229" s="3"/>
      <c r="M229" s="3"/>
    </row>
    <row r="230" spans="1:14" ht="12.75">
      <c r="A230" s="3" t="s">
        <v>988</v>
      </c>
      <c r="B230" s="44"/>
      <c r="C230" s="3"/>
      <c r="D230" s="44" t="s">
        <v>1121</v>
      </c>
      <c r="E230" s="3"/>
      <c r="F230" s="3"/>
      <c r="G230" s="3"/>
      <c r="H230" s="3"/>
      <c r="I230" s="3"/>
      <c r="J230" s="3"/>
      <c r="K230" s="3"/>
      <c r="L230" s="3"/>
      <c r="M230" s="3"/>
      <c r="N230" s="44"/>
    </row>
    <row r="231" spans="1:14" ht="12.75">
      <c r="A231" s="6" t="s">
        <v>989</v>
      </c>
      <c r="B231" s="44"/>
      <c r="C231" s="3"/>
      <c r="D231" s="7" t="s">
        <v>448</v>
      </c>
      <c r="E231" s="3"/>
      <c r="F231" s="3"/>
      <c r="G231" s="3"/>
      <c r="H231" s="3"/>
      <c r="I231" s="3"/>
      <c r="J231" s="3"/>
      <c r="K231" s="3"/>
      <c r="L231" s="3"/>
      <c r="M231" s="3"/>
      <c r="N231" s="44"/>
    </row>
    <row r="232" spans="1:14" ht="12.75">
      <c r="A232" s="6" t="s">
        <v>990</v>
      </c>
      <c r="B232" s="44"/>
      <c r="C232" s="3"/>
      <c r="D232" s="44" t="s">
        <v>1000</v>
      </c>
      <c r="E232" s="3"/>
      <c r="F232" s="3"/>
      <c r="G232" s="3"/>
      <c r="H232" s="3"/>
      <c r="I232" s="3"/>
      <c r="J232" s="3"/>
      <c r="K232" s="3"/>
      <c r="L232" s="3"/>
      <c r="M232" s="3"/>
      <c r="N232" s="44"/>
    </row>
    <row r="233" spans="1:14" ht="12.75">
      <c r="A233" s="7" t="s">
        <v>991</v>
      </c>
      <c r="B233" s="44"/>
      <c r="C233" s="3"/>
      <c r="D233" s="44" t="s">
        <v>1001</v>
      </c>
      <c r="E233" s="3"/>
      <c r="F233" s="3"/>
      <c r="G233" s="3"/>
      <c r="H233" s="3"/>
      <c r="I233" s="3"/>
      <c r="J233" s="3"/>
      <c r="K233" s="3"/>
      <c r="L233" s="3"/>
      <c r="M233" s="3"/>
      <c r="N233" s="44"/>
    </row>
    <row r="234" spans="1:14" ht="12.75">
      <c r="A234" s="6" t="s">
        <v>1052</v>
      </c>
      <c r="B234" s="44"/>
      <c r="C234" s="3"/>
      <c r="D234" s="45" t="s">
        <v>1002</v>
      </c>
      <c r="E234" s="3"/>
      <c r="F234" s="3"/>
      <c r="G234" s="3"/>
      <c r="H234" s="3"/>
      <c r="I234" s="3"/>
      <c r="J234" s="3"/>
      <c r="K234" s="3"/>
      <c r="L234" s="3"/>
      <c r="M234" s="3"/>
      <c r="N234" s="44"/>
    </row>
    <row r="235" spans="1:17" ht="12.75">
      <c r="A235" s="6" t="s">
        <v>992</v>
      </c>
      <c r="B235" s="45"/>
      <c r="C235" s="39"/>
      <c r="D235" s="44" t="s">
        <v>1272</v>
      </c>
      <c r="E235" s="3"/>
      <c r="F235" s="3"/>
      <c r="G235" s="3"/>
      <c r="H235" s="39"/>
      <c r="I235" s="39"/>
      <c r="J235" s="6"/>
      <c r="K235" s="6"/>
      <c r="L235" s="6"/>
      <c r="M235" s="6"/>
      <c r="N235" s="45"/>
      <c r="O235" s="42"/>
      <c r="P235" s="40"/>
      <c r="Q235" s="40"/>
    </row>
    <row r="236" spans="1:24" ht="12.75">
      <c r="A236" s="6" t="s">
        <v>969</v>
      </c>
      <c r="B236" s="44"/>
      <c r="C236" s="3"/>
      <c r="D236" s="3"/>
      <c r="E236" s="3"/>
      <c r="F236" s="39"/>
      <c r="G236" s="3"/>
      <c r="H236" s="3"/>
      <c r="I236" s="3"/>
      <c r="J236" s="3"/>
      <c r="K236" s="3"/>
      <c r="L236" s="3"/>
      <c r="M236" s="44"/>
      <c r="N236" s="38"/>
      <c r="O236" s="3"/>
      <c r="Q236" s="43"/>
      <c r="R236"/>
      <c r="V236" s="154"/>
      <c r="W236" s="18"/>
      <c r="X236"/>
    </row>
    <row r="237" spans="1:14" ht="12.75">
      <c r="A237" t="s">
        <v>1145</v>
      </c>
      <c r="B237" s="6"/>
      <c r="C237" s="6"/>
      <c r="D237" s="44"/>
      <c r="E237" s="3"/>
      <c r="F237" s="3"/>
      <c r="G237" s="3"/>
      <c r="H237" s="3"/>
      <c r="I237" s="3"/>
      <c r="J237" s="3"/>
      <c r="K237" s="3"/>
      <c r="L237" s="3"/>
      <c r="M237" s="3"/>
      <c r="N237" s="44"/>
    </row>
    <row r="238" spans="1:24" s="6" customFormat="1" ht="12.75">
      <c r="A238" s="114" t="s">
        <v>1023</v>
      </c>
      <c r="B238" s="44"/>
      <c r="C238" s="3"/>
      <c r="D238" s="44"/>
      <c r="E238" s="3"/>
      <c r="F238" s="3"/>
      <c r="G238" s="3"/>
      <c r="H238" s="3"/>
      <c r="I238" s="3"/>
      <c r="J238" s="3"/>
      <c r="K238" s="3"/>
      <c r="L238" s="3"/>
      <c r="M238" s="3"/>
      <c r="N238" s="44"/>
      <c r="O238" s="38"/>
      <c r="P238" s="3"/>
      <c r="Q238" s="3"/>
      <c r="R238" s="45"/>
      <c r="W238" s="167"/>
      <c r="X238" s="168"/>
    </row>
    <row r="239" spans="17:21" s="3" customFormat="1" ht="12.75">
      <c r="Q239" s="4"/>
      <c r="R239" s="4"/>
      <c r="T239" s="279"/>
      <c r="U239" s="279"/>
    </row>
    <row r="240" spans="1:21" s="3" customFormat="1" ht="12.75">
      <c r="A240" s="3" t="s">
        <v>680</v>
      </c>
      <c r="Q240" s="4"/>
      <c r="R240" s="4"/>
      <c r="T240" s="279"/>
      <c r="U240" s="279"/>
    </row>
    <row r="241" spans="17:21" s="3" customFormat="1" ht="12.75">
      <c r="Q241" s="4"/>
      <c r="R241" s="4"/>
      <c r="T241" s="279"/>
      <c r="U241" s="279"/>
    </row>
    <row r="242" spans="1:24" ht="12.75">
      <c r="A242" s="149" t="s">
        <v>1241</v>
      </c>
      <c r="B242" s="3"/>
      <c r="C242" s="3"/>
      <c r="D242" s="3"/>
      <c r="E242" s="3"/>
      <c r="F242" s="3"/>
      <c r="G242" s="3"/>
      <c r="H242" s="3"/>
      <c r="I242" s="3"/>
      <c r="J242" s="3"/>
      <c r="K242" s="3"/>
      <c r="L242" s="3"/>
      <c r="M242" s="3"/>
      <c r="N242" s="3"/>
      <c r="O242"/>
      <c r="P242"/>
      <c r="Q242" s="11"/>
      <c r="R242" s="11"/>
      <c r="T242" s="147"/>
      <c r="U242" s="147"/>
      <c r="W242"/>
      <c r="X242"/>
    </row>
    <row r="243" spans="1:24" ht="12.75">
      <c r="A243" s="3" t="s">
        <v>1244</v>
      </c>
      <c r="B243" s="3"/>
      <c r="C243" s="3"/>
      <c r="D243" s="3"/>
      <c r="E243" s="3"/>
      <c r="F243" s="3"/>
      <c r="G243" s="3"/>
      <c r="H243" s="3"/>
      <c r="I243" s="3"/>
      <c r="J243" s="3"/>
      <c r="K243" s="3"/>
      <c r="L243" s="3"/>
      <c r="M243" s="3"/>
      <c r="N243" s="3"/>
      <c r="O243"/>
      <c r="P243"/>
      <c r="Q243" s="11"/>
      <c r="R243" s="11"/>
      <c r="T243" s="147"/>
      <c r="U243" s="147"/>
      <c r="W243"/>
      <c r="X243"/>
    </row>
    <row r="244" spans="1:24" ht="12.75">
      <c r="A244" s="3"/>
      <c r="B244" s="3"/>
      <c r="C244" s="3"/>
      <c r="D244" s="3"/>
      <c r="E244" s="3"/>
      <c r="F244" s="3"/>
      <c r="G244" s="3"/>
      <c r="H244" s="3"/>
      <c r="I244" s="3"/>
      <c r="J244" s="3"/>
      <c r="K244" s="3"/>
      <c r="L244" s="3"/>
      <c r="M244" s="3"/>
      <c r="N244" s="3"/>
      <c r="O244"/>
      <c r="P244"/>
      <c r="Q244" s="11"/>
      <c r="R244" s="11"/>
      <c r="T244" s="147"/>
      <c r="U244" s="147"/>
      <c r="W244"/>
      <c r="X244"/>
    </row>
    <row r="245" spans="1:14" ht="12.75">
      <c r="A245" s="3" t="s">
        <v>37</v>
      </c>
      <c r="B245" s="44"/>
      <c r="C245" s="3"/>
      <c r="D245" s="44"/>
      <c r="E245" s="3"/>
      <c r="F245" s="3"/>
      <c r="G245" s="3"/>
      <c r="L245" s="3"/>
      <c r="M245" s="3"/>
      <c r="N245" s="44"/>
    </row>
    <row r="246" spans="1:14" ht="12.75">
      <c r="A246" s="3" t="s">
        <v>40</v>
      </c>
      <c r="B246" s="44"/>
      <c r="C246" s="3"/>
      <c r="D246" s="44"/>
      <c r="E246" s="3"/>
      <c r="F246" s="3"/>
      <c r="G246" s="3"/>
      <c r="H246" s="3"/>
      <c r="I246" s="3"/>
      <c r="J246" s="3"/>
      <c r="K246" s="3"/>
      <c r="L246" s="3"/>
      <c r="M246" s="3"/>
      <c r="N246" s="44"/>
    </row>
    <row r="247" spans="1:14" ht="12.75">
      <c r="A247" s="3" t="s">
        <v>39</v>
      </c>
      <c r="B247" s="44"/>
      <c r="C247" s="3"/>
      <c r="D247" s="44"/>
      <c r="E247" s="3" t="s">
        <v>1113</v>
      </c>
      <c r="F247" s="3"/>
      <c r="G247" s="3"/>
      <c r="H247" s="3"/>
      <c r="I247" s="3"/>
      <c r="J247" s="3"/>
      <c r="K247" s="3"/>
      <c r="L247" s="3"/>
      <c r="M247" s="3"/>
      <c r="N247" s="44"/>
    </row>
    <row r="248" spans="1:14" ht="12.75">
      <c r="A248" s="3" t="s">
        <v>915</v>
      </c>
      <c r="B248" s="44"/>
      <c r="C248" s="3"/>
      <c r="D248" s="44"/>
      <c r="E248" s="16" t="s">
        <v>1112</v>
      </c>
      <c r="F248" s="3"/>
      <c r="G248" s="3"/>
      <c r="H248" s="3"/>
      <c r="I248" s="3"/>
      <c r="J248" s="3"/>
      <c r="K248" s="3"/>
      <c r="L248" s="3"/>
      <c r="M248" s="3"/>
      <c r="N248" s="44"/>
    </row>
    <row r="249" spans="1:14" ht="12.75">
      <c r="A249" s="3"/>
      <c r="B249" s="44"/>
      <c r="C249" s="3"/>
      <c r="D249" s="44"/>
      <c r="E249" s="3" t="s">
        <v>783</v>
      </c>
      <c r="F249" s="3"/>
      <c r="G249" s="3"/>
      <c r="H249" s="3"/>
      <c r="I249" s="3"/>
      <c r="J249" s="3"/>
      <c r="K249" s="3"/>
      <c r="L249" s="3"/>
      <c r="M249" s="3"/>
      <c r="N249" s="44"/>
    </row>
    <row r="250" spans="2:14" ht="12.75">
      <c r="B250" s="44"/>
      <c r="C250" s="3"/>
      <c r="D250" s="44"/>
      <c r="E250" s="3"/>
      <c r="F250" s="3"/>
      <c r="G250" s="3"/>
      <c r="H250" s="3"/>
      <c r="I250" s="3"/>
      <c r="J250" s="3"/>
      <c r="K250" s="3"/>
      <c r="L250" s="3"/>
      <c r="M250" s="3"/>
      <c r="N250" s="44"/>
    </row>
    <row r="251" spans="2:14" ht="12.75">
      <c r="B251" s="44"/>
      <c r="C251" s="3"/>
      <c r="D251" s="44"/>
      <c r="E251" s="3"/>
      <c r="F251" s="3"/>
      <c r="G251" s="3"/>
      <c r="H251" s="3"/>
      <c r="I251" s="3"/>
      <c r="J251" s="3"/>
      <c r="K251" s="3"/>
      <c r="L251" s="3"/>
      <c r="M251" s="3"/>
      <c r="N251" s="44"/>
    </row>
    <row r="252" spans="1:14" ht="12.75">
      <c r="A252" s="3"/>
      <c r="B252" s="44"/>
      <c r="C252" s="3"/>
      <c r="D252" s="44"/>
      <c r="E252" s="3"/>
      <c r="F252" s="3"/>
      <c r="G252" s="3"/>
      <c r="H252" s="3"/>
      <c r="I252" s="3"/>
      <c r="J252" s="3"/>
      <c r="K252" s="3"/>
      <c r="L252" s="3"/>
      <c r="M252" s="3"/>
      <c r="N252" s="44"/>
    </row>
    <row r="253" spans="1:14" ht="12.75">
      <c r="A253" s="3"/>
      <c r="B253" s="44"/>
      <c r="C253" s="3"/>
      <c r="D253" s="44"/>
      <c r="E253" s="3"/>
      <c r="F253" s="3"/>
      <c r="G253" s="3"/>
      <c r="H253" s="3"/>
      <c r="I253" s="3"/>
      <c r="J253" s="3"/>
      <c r="K253" s="3"/>
      <c r="L253" s="3"/>
      <c r="M253" s="3"/>
      <c r="N253" s="44"/>
    </row>
    <row r="254" spans="1:14" ht="12.75">
      <c r="A254" s="3"/>
      <c r="B254" s="44"/>
      <c r="C254" s="3"/>
      <c r="D254" s="44"/>
      <c r="E254" s="3"/>
      <c r="F254" s="3"/>
      <c r="G254" s="3"/>
      <c r="H254" s="3"/>
      <c r="I254" s="3"/>
      <c r="J254" s="3"/>
      <c r="K254" s="3"/>
      <c r="L254" s="3"/>
      <c r="M254" s="3"/>
      <c r="N254" s="44"/>
    </row>
    <row r="255" spans="1:14" ht="12.75">
      <c r="A255" s="3" t="s">
        <v>60</v>
      </c>
      <c r="B255" s="44"/>
      <c r="C255" s="3"/>
      <c r="D255" s="44"/>
      <c r="E255" s="3"/>
      <c r="F255" s="3"/>
      <c r="G255" s="3"/>
      <c r="H255" s="3"/>
      <c r="I255" s="3"/>
      <c r="J255" s="3"/>
      <c r="K255" s="3"/>
      <c r="L255" s="3"/>
      <c r="M255" s="3"/>
      <c r="N255" s="44"/>
    </row>
    <row r="256" spans="1:14" ht="12.75">
      <c r="A256" s="5" t="s">
        <v>120</v>
      </c>
      <c r="B256" s="44"/>
      <c r="C256" s="3"/>
      <c r="D256" s="44"/>
      <c r="E256" s="3"/>
      <c r="F256" s="3"/>
      <c r="G256" s="3"/>
      <c r="H256" s="3"/>
      <c r="I256" s="3"/>
      <c r="J256" s="3"/>
      <c r="K256" s="3"/>
      <c r="L256" s="3"/>
      <c r="M256" s="3"/>
      <c r="N256" s="44"/>
    </row>
    <row r="257" spans="1:14" ht="12.75">
      <c r="A257" s="3" t="s">
        <v>185</v>
      </c>
      <c r="B257" s="44"/>
      <c r="C257" s="3"/>
      <c r="D257" s="44"/>
      <c r="E257" s="3"/>
      <c r="F257" s="3"/>
      <c r="G257" s="3"/>
      <c r="H257" s="3"/>
      <c r="I257" s="3"/>
      <c r="J257" s="3"/>
      <c r="K257" s="3"/>
      <c r="L257" s="3"/>
      <c r="M257" s="3"/>
      <c r="N257" s="44"/>
    </row>
    <row r="258" spans="1:14" ht="12.75">
      <c r="A258" s="3" t="s">
        <v>152</v>
      </c>
      <c r="B258" s="44"/>
      <c r="C258" s="3"/>
      <c r="D258" s="44"/>
      <c r="E258" s="3"/>
      <c r="F258" s="3"/>
      <c r="G258" s="3"/>
      <c r="H258" s="3"/>
      <c r="I258" s="3"/>
      <c r="J258" s="3"/>
      <c r="K258" s="3"/>
      <c r="L258" s="3"/>
      <c r="M258" s="3"/>
      <c r="N258" s="44"/>
    </row>
    <row r="259" spans="1:14" ht="12.75">
      <c r="A259" s="3" t="s">
        <v>161</v>
      </c>
      <c r="B259" s="44"/>
      <c r="C259" s="3"/>
      <c r="D259" s="44"/>
      <c r="E259" s="3"/>
      <c r="F259" s="3"/>
      <c r="G259" s="3"/>
      <c r="H259" s="3"/>
      <c r="I259" s="3"/>
      <c r="J259" s="3"/>
      <c r="K259" s="3"/>
      <c r="L259" s="3"/>
      <c r="M259" s="3"/>
      <c r="N259" s="44"/>
    </row>
    <row r="260" spans="1:14" ht="12.75">
      <c r="A260" s="3" t="s">
        <v>179</v>
      </c>
      <c r="B260" s="44"/>
      <c r="C260" s="3"/>
      <c r="D260" s="44"/>
      <c r="E260" s="3"/>
      <c r="F260" s="3"/>
      <c r="G260" s="3"/>
      <c r="H260" s="3"/>
      <c r="I260" s="3"/>
      <c r="J260" s="3"/>
      <c r="K260" s="3"/>
      <c r="L260" s="3"/>
      <c r="M260" s="3"/>
      <c r="N260" s="44"/>
    </row>
    <row r="261" spans="1:14" ht="12.75">
      <c r="A261" s="3" t="s">
        <v>204</v>
      </c>
      <c r="B261" s="44"/>
      <c r="C261" s="3"/>
      <c r="D261" s="44"/>
      <c r="E261" s="3"/>
      <c r="F261" s="3"/>
      <c r="G261" s="3"/>
      <c r="H261" s="3"/>
      <c r="I261" s="3"/>
      <c r="J261" s="3"/>
      <c r="K261" s="3"/>
      <c r="L261" s="3"/>
      <c r="M261" s="3"/>
      <c r="N261" s="44"/>
    </row>
    <row r="262" spans="1:14" ht="12.75">
      <c r="A262" s="3" t="s">
        <v>206</v>
      </c>
      <c r="B262" s="44"/>
      <c r="C262" s="3"/>
      <c r="D262" s="44"/>
      <c r="E262" s="3"/>
      <c r="G262" s="3"/>
      <c r="H262" s="3"/>
      <c r="I262" s="3"/>
      <c r="J262" s="3"/>
      <c r="K262" s="3"/>
      <c r="L262" s="3"/>
      <c r="M262" s="3"/>
      <c r="N262" s="44"/>
    </row>
    <row r="263" spans="1:14" ht="12.75">
      <c r="A263" s="3" t="s">
        <v>293</v>
      </c>
      <c r="B263" s="44"/>
      <c r="C263" s="3"/>
      <c r="D263" s="44"/>
      <c r="E263" s="3"/>
      <c r="F263" s="3"/>
      <c r="G263" s="3"/>
      <c r="H263" s="3"/>
      <c r="I263" s="3"/>
      <c r="J263" s="3"/>
      <c r="K263" s="3"/>
      <c r="L263" s="3"/>
      <c r="M263" s="3"/>
      <c r="N263" s="44"/>
    </row>
    <row r="264" spans="1:14" ht="12.75">
      <c r="A264" s="3" t="s">
        <v>368</v>
      </c>
      <c r="B264" s="44"/>
      <c r="C264" s="3"/>
      <c r="D264" s="44"/>
      <c r="E264" s="3"/>
      <c r="F264" s="13"/>
      <c r="G264" s="3"/>
      <c r="H264" s="3"/>
      <c r="I264" s="3"/>
      <c r="J264" s="3"/>
      <c r="K264" s="3"/>
      <c r="L264" s="3"/>
      <c r="M264" s="3"/>
      <c r="N264" s="44"/>
    </row>
    <row r="265" spans="1:14" ht="12.75">
      <c r="A265" s="3" t="s">
        <v>479</v>
      </c>
      <c r="B265" s="44"/>
      <c r="C265" s="3"/>
      <c r="D265" s="44"/>
      <c r="E265" s="3"/>
      <c r="F265" s="3"/>
      <c r="G265" s="3"/>
      <c r="H265" s="3"/>
      <c r="I265" s="3"/>
      <c r="J265" s="3"/>
      <c r="K265" s="3"/>
      <c r="L265" s="3"/>
      <c r="M265" s="3"/>
      <c r="N265" s="44"/>
    </row>
    <row r="266" spans="1:14" ht="12.75">
      <c r="A266" s="3" t="s">
        <v>297</v>
      </c>
      <c r="B266" s="44"/>
      <c r="C266" s="3"/>
      <c r="D266" s="44"/>
      <c r="E266" s="3"/>
      <c r="F266" s="3"/>
      <c r="G266" s="3"/>
      <c r="H266" s="3"/>
      <c r="I266" s="3"/>
      <c r="J266" s="3"/>
      <c r="K266" s="3"/>
      <c r="L266" s="3"/>
      <c r="M266" s="3"/>
      <c r="N266" s="44"/>
    </row>
    <row r="267" spans="1:14" ht="12.75">
      <c r="A267" s="3" t="s">
        <v>1066</v>
      </c>
      <c r="B267" s="44"/>
      <c r="C267" s="3"/>
      <c r="D267" s="44"/>
      <c r="E267" s="3"/>
      <c r="F267" s="13"/>
      <c r="G267" s="3"/>
      <c r="H267" s="3"/>
      <c r="I267" s="3"/>
      <c r="J267" s="3"/>
      <c r="K267" s="3"/>
      <c r="L267" s="3"/>
      <c r="M267" s="3"/>
      <c r="N267" s="44"/>
    </row>
    <row r="268" spans="1:14" ht="12.75">
      <c r="A268" s="3" t="s">
        <v>508</v>
      </c>
      <c r="B268" s="44"/>
      <c r="C268" s="3"/>
      <c r="D268" s="44"/>
      <c r="E268" s="3"/>
      <c r="F268" s="3"/>
      <c r="G268" s="3"/>
      <c r="H268" s="3"/>
      <c r="I268" s="3"/>
      <c r="J268" s="3"/>
      <c r="K268" s="3"/>
      <c r="L268" s="3"/>
      <c r="M268" s="3"/>
      <c r="N268" s="44"/>
    </row>
    <row r="269" spans="1:14" ht="12.75">
      <c r="A269" s="3" t="s">
        <v>1185</v>
      </c>
      <c r="B269" s="44"/>
      <c r="C269" s="3"/>
      <c r="D269" s="44"/>
      <c r="E269" s="3"/>
      <c r="F269" s="3"/>
      <c r="G269" s="3"/>
      <c r="H269" s="3"/>
      <c r="I269" s="3"/>
      <c r="J269" s="3"/>
      <c r="K269" s="3"/>
      <c r="L269" s="3"/>
      <c r="M269" s="3"/>
      <c r="N269" s="44"/>
    </row>
    <row r="270" spans="1:14" ht="12.75">
      <c r="A270" s="3" t="s">
        <v>1186</v>
      </c>
      <c r="B270" s="44"/>
      <c r="C270" s="3"/>
      <c r="D270" s="44"/>
      <c r="E270" s="3"/>
      <c r="F270" s="3"/>
      <c r="G270" s="3"/>
      <c r="H270" s="3"/>
      <c r="I270" s="3"/>
      <c r="J270" s="3"/>
      <c r="K270" s="3"/>
      <c r="L270" s="3"/>
      <c r="M270" s="3"/>
      <c r="N270" s="44"/>
    </row>
    <row r="271" spans="1:14" ht="12.75">
      <c r="A271" s="3" t="s">
        <v>674</v>
      </c>
      <c r="B271" s="44"/>
      <c r="C271" s="3"/>
      <c r="D271" s="44"/>
      <c r="E271" s="3"/>
      <c r="F271" s="3"/>
      <c r="G271" s="3"/>
      <c r="H271" s="3"/>
      <c r="I271" s="3"/>
      <c r="J271" s="3"/>
      <c r="K271" s="3"/>
      <c r="L271" s="3"/>
      <c r="M271" s="3"/>
      <c r="N271" s="44"/>
    </row>
    <row r="272" spans="1:14" ht="12.75">
      <c r="A272" s="3" t="s">
        <v>974</v>
      </c>
      <c r="B272" s="44"/>
      <c r="C272" s="3"/>
      <c r="D272" s="44"/>
      <c r="E272" s="3"/>
      <c r="F272" s="3"/>
      <c r="G272" s="3"/>
      <c r="H272" s="3"/>
      <c r="I272" s="3"/>
      <c r="J272" s="3"/>
      <c r="K272" s="3"/>
      <c r="L272" s="3"/>
      <c r="M272" s="3"/>
      <c r="N272" s="44"/>
    </row>
    <row r="273" spans="1:14" ht="12.75">
      <c r="A273" s="3" t="s">
        <v>975</v>
      </c>
      <c r="B273" s="44"/>
      <c r="C273" s="3"/>
      <c r="D273" s="44"/>
      <c r="E273" s="3"/>
      <c r="F273" s="3"/>
      <c r="G273" s="3"/>
      <c r="H273" s="3"/>
      <c r="I273" s="3"/>
      <c r="J273" s="3"/>
      <c r="K273" s="3"/>
      <c r="L273" s="3"/>
      <c r="M273" s="3"/>
      <c r="N273" s="44"/>
    </row>
    <row r="274" spans="1:14" ht="12.75">
      <c r="A274" s="3" t="s">
        <v>540</v>
      </c>
      <c r="B274" s="44"/>
      <c r="C274" s="3"/>
      <c r="D274" s="44"/>
      <c r="E274" s="3"/>
      <c r="F274" s="3"/>
      <c r="G274" s="3"/>
      <c r="H274" s="3"/>
      <c r="I274" s="3"/>
      <c r="J274" s="3"/>
      <c r="K274" s="3"/>
      <c r="L274" s="3"/>
      <c r="M274" s="3"/>
      <c r="N274" s="44"/>
    </row>
    <row r="275" spans="1:14" ht="12.75">
      <c r="A275" s="3" t="s">
        <v>541</v>
      </c>
      <c r="B275" s="44"/>
      <c r="C275" s="3"/>
      <c r="D275" s="44"/>
      <c r="E275" s="3"/>
      <c r="F275" s="3"/>
      <c r="G275" s="3"/>
      <c r="H275" s="3"/>
      <c r="I275" s="3"/>
      <c r="J275" s="3"/>
      <c r="K275" s="3"/>
      <c r="L275" s="3"/>
      <c r="M275" s="3"/>
      <c r="N275" s="44"/>
    </row>
    <row r="276" spans="1:14" ht="12.75">
      <c r="A276" s="3" t="s">
        <v>288</v>
      </c>
      <c r="B276" s="44"/>
      <c r="C276" s="3"/>
      <c r="D276" s="44"/>
      <c r="E276" s="3"/>
      <c r="F276" s="3"/>
      <c r="G276" s="3"/>
      <c r="H276" s="3"/>
      <c r="I276" s="3"/>
      <c r="J276" s="3"/>
      <c r="K276" s="3"/>
      <c r="L276" s="3"/>
      <c r="M276" s="3"/>
      <c r="N276" s="44"/>
    </row>
    <row r="277" spans="1:14" ht="12.75">
      <c r="A277" s="3" t="s">
        <v>167</v>
      </c>
      <c r="B277" s="44"/>
      <c r="C277" s="3"/>
      <c r="D277" s="44"/>
      <c r="E277" s="3"/>
      <c r="F277" s="3"/>
      <c r="G277" s="3"/>
      <c r="H277" s="3"/>
      <c r="I277" s="3"/>
      <c r="J277" s="3"/>
      <c r="K277" s="3"/>
      <c r="L277" s="3"/>
      <c r="M277" s="3"/>
      <c r="N277" s="44"/>
    </row>
    <row r="278" spans="1:14" ht="12.75">
      <c r="A278" s="3" t="s">
        <v>263</v>
      </c>
      <c r="B278" s="44"/>
      <c r="C278" s="3"/>
      <c r="D278" s="44"/>
      <c r="E278" s="3"/>
      <c r="F278" s="3"/>
      <c r="G278" s="3"/>
      <c r="H278" s="3"/>
      <c r="I278" s="3"/>
      <c r="J278" s="3"/>
      <c r="K278" s="3"/>
      <c r="L278" s="3"/>
      <c r="M278" s="3"/>
      <c r="N278" s="44"/>
    </row>
    <row r="279" spans="1:14" ht="12.75">
      <c r="A279" s="3" t="s">
        <v>781</v>
      </c>
      <c r="B279" s="44"/>
      <c r="C279" s="3"/>
      <c r="D279" s="44"/>
      <c r="E279" s="3"/>
      <c r="F279" s="3"/>
      <c r="G279" s="3"/>
      <c r="H279" s="3"/>
      <c r="I279" s="3"/>
      <c r="J279" s="3"/>
      <c r="K279" s="3"/>
      <c r="L279" s="3"/>
      <c r="M279" s="3"/>
      <c r="N279" s="44"/>
    </row>
    <row r="280" spans="1:14" ht="12.75">
      <c r="A280" s="3"/>
      <c r="B280" s="44"/>
      <c r="C280" s="3"/>
      <c r="D280" s="44"/>
      <c r="E280" s="3"/>
      <c r="F280" s="3"/>
      <c r="G280" s="3"/>
      <c r="H280" s="3"/>
      <c r="I280" s="3"/>
      <c r="J280" s="3"/>
      <c r="K280" s="3"/>
      <c r="L280" s="3"/>
      <c r="M280" s="3"/>
      <c r="N280" s="44"/>
    </row>
    <row r="281" spans="1:14" ht="12.75">
      <c r="A281" s="3"/>
      <c r="B281" s="44"/>
      <c r="C281" s="3"/>
      <c r="D281" s="44"/>
      <c r="E281" s="3"/>
      <c r="F281" s="3"/>
      <c r="G281" s="3"/>
      <c r="H281" s="3"/>
      <c r="I281" s="3"/>
      <c r="J281" s="3"/>
      <c r="K281" s="3"/>
      <c r="L281" s="3"/>
      <c r="M281" s="3"/>
      <c r="N281" s="44"/>
    </row>
    <row r="282" spans="1:14" ht="12.75">
      <c r="A282" s="3"/>
      <c r="B282" s="44"/>
      <c r="C282" s="3"/>
      <c r="D282" s="44"/>
      <c r="E282" s="3"/>
      <c r="F282" s="3"/>
      <c r="G282" s="3"/>
      <c r="H282" s="3"/>
      <c r="I282" s="3"/>
      <c r="J282" s="3"/>
      <c r="K282" s="3"/>
      <c r="L282" s="3"/>
      <c r="M282" s="3"/>
      <c r="N282" s="44"/>
    </row>
    <row r="283" spans="1:14" ht="12.75">
      <c r="A283" s="3"/>
      <c r="B283" s="44"/>
      <c r="C283" s="3"/>
      <c r="D283" s="44"/>
      <c r="E283" s="3"/>
      <c r="F283" s="3"/>
      <c r="G283" s="3"/>
      <c r="H283" s="3"/>
      <c r="I283" s="3"/>
      <c r="J283" s="3"/>
      <c r="K283" s="3"/>
      <c r="L283" s="3"/>
      <c r="M283" s="3"/>
      <c r="N283" s="44"/>
    </row>
    <row r="284" spans="1:14" ht="12.75">
      <c r="A284" s="3"/>
      <c r="B284" s="44"/>
      <c r="C284" s="3"/>
      <c r="D284" s="44"/>
      <c r="E284" s="3"/>
      <c r="F284" s="3"/>
      <c r="G284" s="3"/>
      <c r="H284" s="3"/>
      <c r="I284" s="3"/>
      <c r="J284" s="3"/>
      <c r="K284" s="3"/>
      <c r="L284" s="3"/>
      <c r="M284" s="3"/>
      <c r="N284" s="44"/>
    </row>
    <row r="285" spans="1:14" ht="12.75">
      <c r="A285" s="3"/>
      <c r="B285" s="44"/>
      <c r="C285" s="3"/>
      <c r="D285" s="44"/>
      <c r="E285" s="3"/>
      <c r="F285" s="3"/>
      <c r="G285" s="3"/>
      <c r="H285" s="3"/>
      <c r="I285" s="3"/>
      <c r="J285" s="3"/>
      <c r="K285" s="3"/>
      <c r="L285" s="3"/>
      <c r="M285" s="3"/>
      <c r="N285" s="44"/>
    </row>
    <row r="286" spans="1:14" ht="12.75">
      <c r="A286" s="3"/>
      <c r="B286" s="44"/>
      <c r="C286" s="3"/>
      <c r="D286" s="44"/>
      <c r="E286" s="3"/>
      <c r="F286" s="3"/>
      <c r="G286" s="3"/>
      <c r="H286" s="3"/>
      <c r="I286" s="3"/>
      <c r="J286" s="3"/>
      <c r="K286" s="3"/>
      <c r="L286" s="3"/>
      <c r="M286" s="3"/>
      <c r="N286" s="44"/>
    </row>
    <row r="287" spans="1:14" ht="12.75">
      <c r="A287" s="3"/>
      <c r="B287" s="44"/>
      <c r="C287" s="3"/>
      <c r="D287" s="44"/>
      <c r="E287" s="3"/>
      <c r="F287" s="3"/>
      <c r="G287" s="3"/>
      <c r="H287" s="3"/>
      <c r="I287" s="3"/>
      <c r="J287" s="3"/>
      <c r="K287" s="3"/>
      <c r="L287" s="3"/>
      <c r="M287" s="3"/>
      <c r="N287" s="44"/>
    </row>
    <row r="288" spans="1:14" ht="12.75">
      <c r="A288" s="3"/>
      <c r="B288" s="44"/>
      <c r="C288" s="3"/>
      <c r="D288" s="44"/>
      <c r="E288" s="3"/>
      <c r="F288" s="3"/>
      <c r="G288" s="3"/>
      <c r="H288" s="3"/>
      <c r="I288" s="3"/>
      <c r="J288" s="3"/>
      <c r="K288" s="3"/>
      <c r="L288" s="3"/>
      <c r="M288" s="3"/>
      <c r="N288" s="44"/>
    </row>
    <row r="289" spans="1:14" ht="12.75">
      <c r="A289" s="3"/>
      <c r="B289" s="44"/>
      <c r="C289" s="3"/>
      <c r="D289" s="44"/>
      <c r="E289" s="3"/>
      <c r="F289" s="3"/>
      <c r="G289" s="3"/>
      <c r="H289" s="3"/>
      <c r="I289" s="3"/>
      <c r="J289" s="3"/>
      <c r="K289" s="3"/>
      <c r="L289" s="3"/>
      <c r="M289" s="3"/>
      <c r="N289" s="44"/>
    </row>
    <row r="290" spans="1:14" ht="12.75">
      <c r="A290" s="3"/>
      <c r="B290" s="44"/>
      <c r="C290" s="3"/>
      <c r="D290" s="44"/>
      <c r="E290" s="3"/>
      <c r="F290" s="3"/>
      <c r="G290" s="3"/>
      <c r="H290" s="3"/>
      <c r="I290" s="3"/>
      <c r="J290" s="3"/>
      <c r="K290" s="3"/>
      <c r="L290" s="3"/>
      <c r="M290" s="3"/>
      <c r="N290" s="44"/>
    </row>
    <row r="291" spans="1:14" ht="12.75">
      <c r="A291" s="3"/>
      <c r="B291" s="44"/>
      <c r="C291" s="3"/>
      <c r="D291" s="44"/>
      <c r="E291" s="3"/>
      <c r="F291" s="3"/>
      <c r="G291" s="3"/>
      <c r="H291" s="3"/>
      <c r="I291" s="3"/>
      <c r="J291" s="3"/>
      <c r="K291" s="3"/>
      <c r="L291" s="3"/>
      <c r="M291" s="3"/>
      <c r="N291" s="44"/>
    </row>
    <row r="292" spans="1:14" ht="12.75">
      <c r="A292" s="3"/>
      <c r="B292" s="44"/>
      <c r="C292" s="3"/>
      <c r="D292" s="44"/>
      <c r="E292" s="3"/>
      <c r="F292" s="3"/>
      <c r="G292" s="3"/>
      <c r="H292" s="3"/>
      <c r="I292" s="3"/>
      <c r="J292" s="3"/>
      <c r="K292" s="3"/>
      <c r="L292" s="3"/>
      <c r="M292" s="3"/>
      <c r="N292" s="44"/>
    </row>
    <row r="293" spans="1:14" ht="12.75">
      <c r="A293" s="3"/>
      <c r="B293" s="44"/>
      <c r="C293" s="3"/>
      <c r="D293" s="44"/>
      <c r="E293" s="3"/>
      <c r="F293" s="3"/>
      <c r="G293" s="3"/>
      <c r="H293" s="3"/>
      <c r="I293" s="3"/>
      <c r="J293" s="3"/>
      <c r="K293" s="3"/>
      <c r="L293" s="3"/>
      <c r="M293" s="3"/>
      <c r="N293" s="44"/>
    </row>
    <row r="294" spans="1:14" ht="12.75">
      <c r="A294" s="3"/>
      <c r="B294" s="44"/>
      <c r="C294" s="3"/>
      <c r="D294" s="44"/>
      <c r="E294" s="3"/>
      <c r="F294" s="3"/>
      <c r="G294" s="3"/>
      <c r="H294" s="3"/>
      <c r="I294" s="3"/>
      <c r="J294" s="3"/>
      <c r="K294" s="3"/>
      <c r="L294" s="3"/>
      <c r="M294" s="3"/>
      <c r="N294" s="44"/>
    </row>
    <row r="295" spans="1:14" ht="12.75">
      <c r="A295" s="3"/>
      <c r="B295" s="44"/>
      <c r="C295" s="3"/>
      <c r="D295" s="44"/>
      <c r="E295" s="3"/>
      <c r="F295" s="3"/>
      <c r="G295" s="3"/>
      <c r="H295" s="3"/>
      <c r="I295" s="3"/>
      <c r="J295" s="3"/>
      <c r="K295" s="3"/>
      <c r="L295" s="3"/>
      <c r="M295" s="3"/>
      <c r="N295" s="44"/>
    </row>
    <row r="296" spans="1:14" ht="12.75">
      <c r="A296" s="3"/>
      <c r="B296" s="44"/>
      <c r="C296" s="3"/>
      <c r="D296" s="44"/>
      <c r="E296" s="3"/>
      <c r="F296" s="3"/>
      <c r="G296" s="3"/>
      <c r="H296" s="3"/>
      <c r="I296" s="3"/>
      <c r="J296" s="3"/>
      <c r="K296" s="3"/>
      <c r="L296" s="3"/>
      <c r="M296" s="3"/>
      <c r="N296" s="44"/>
    </row>
    <row r="297" spans="1:14" ht="12.75">
      <c r="A297" s="3"/>
      <c r="B297" s="44"/>
      <c r="C297" s="3"/>
      <c r="D297" s="44"/>
      <c r="E297" s="3"/>
      <c r="F297" s="3"/>
      <c r="G297" s="3"/>
      <c r="H297" s="3"/>
      <c r="I297" s="3"/>
      <c r="J297" s="3"/>
      <c r="K297" s="3"/>
      <c r="L297" s="3"/>
      <c r="M297" s="3"/>
      <c r="N297" s="44"/>
    </row>
    <row r="298" spans="1:14" ht="12.75">
      <c r="A298" s="3"/>
      <c r="B298" s="44"/>
      <c r="C298" s="3"/>
      <c r="D298" s="44"/>
      <c r="E298" s="3"/>
      <c r="F298" s="3"/>
      <c r="G298" s="3"/>
      <c r="H298" s="3"/>
      <c r="I298" s="3"/>
      <c r="J298" s="3"/>
      <c r="K298" s="3"/>
      <c r="L298" s="3"/>
      <c r="M298" s="3"/>
      <c r="N298" s="44"/>
    </row>
    <row r="299" spans="1:14" ht="12.75">
      <c r="A299" s="3"/>
      <c r="B299" s="44"/>
      <c r="C299" s="3"/>
      <c r="D299" s="44"/>
      <c r="E299" s="3"/>
      <c r="F299" s="3"/>
      <c r="G299" s="3"/>
      <c r="H299" s="3"/>
      <c r="I299" s="3"/>
      <c r="J299" s="3"/>
      <c r="K299" s="3"/>
      <c r="L299" s="3"/>
      <c r="M299" s="3"/>
      <c r="N299" s="44"/>
    </row>
    <row r="300" spans="1:14" ht="12.75">
      <c r="A300" s="3"/>
      <c r="B300" s="44"/>
      <c r="C300" s="3"/>
      <c r="D300" s="44"/>
      <c r="E300" s="3"/>
      <c r="F300" s="3"/>
      <c r="G300" s="3"/>
      <c r="H300" s="3"/>
      <c r="I300" s="3"/>
      <c r="J300" s="3"/>
      <c r="K300" s="3"/>
      <c r="L300" s="3"/>
      <c r="M300" s="3"/>
      <c r="N300" s="44"/>
    </row>
    <row r="301" spans="1:14" ht="12.75">
      <c r="A301" s="3"/>
      <c r="B301" s="44"/>
      <c r="C301" s="3"/>
      <c r="D301" s="44"/>
      <c r="E301" s="3"/>
      <c r="F301" s="3"/>
      <c r="G301" s="3"/>
      <c r="H301" s="3"/>
      <c r="I301" s="3"/>
      <c r="J301" s="3"/>
      <c r="K301" s="3"/>
      <c r="L301" s="3"/>
      <c r="M301" s="3"/>
      <c r="N301" s="44"/>
    </row>
    <row r="302" spans="1:14" ht="12.75">
      <c r="A302" s="3"/>
      <c r="B302" s="44"/>
      <c r="C302" s="3"/>
      <c r="D302" s="44"/>
      <c r="E302" s="3"/>
      <c r="F302" s="3"/>
      <c r="G302" s="3"/>
      <c r="H302" s="3"/>
      <c r="I302" s="3"/>
      <c r="J302" s="3"/>
      <c r="K302" s="3"/>
      <c r="L302" s="3"/>
      <c r="M302" s="3"/>
      <c r="N302" s="44"/>
    </row>
    <row r="303" spans="1:14" ht="12.75">
      <c r="A303" s="3"/>
      <c r="B303" s="44"/>
      <c r="C303" s="3"/>
      <c r="D303" s="44"/>
      <c r="E303" s="3"/>
      <c r="F303" s="3"/>
      <c r="G303" s="3"/>
      <c r="H303" s="3"/>
      <c r="I303" s="3"/>
      <c r="J303" s="3"/>
      <c r="K303" s="3"/>
      <c r="L303" s="3"/>
      <c r="M303" s="3"/>
      <c r="N303" s="44"/>
    </row>
    <row r="304" spans="1:14" ht="12.75">
      <c r="A304" s="3"/>
      <c r="B304" s="44"/>
      <c r="C304" s="3"/>
      <c r="D304" s="44"/>
      <c r="E304" s="3"/>
      <c r="F304" s="3"/>
      <c r="G304" s="3"/>
      <c r="H304" s="3"/>
      <c r="I304" s="3"/>
      <c r="J304" s="3"/>
      <c r="K304" s="3"/>
      <c r="L304" s="3"/>
      <c r="M304" s="3"/>
      <c r="N304" s="44"/>
    </row>
    <row r="305" spans="1:14" ht="12.75">
      <c r="A305" s="3"/>
      <c r="B305" s="44"/>
      <c r="C305" s="3"/>
      <c r="D305" s="44"/>
      <c r="E305" s="3"/>
      <c r="F305" s="3"/>
      <c r="G305" s="3"/>
      <c r="H305" s="3"/>
      <c r="I305" s="3"/>
      <c r="J305" s="3"/>
      <c r="K305" s="3"/>
      <c r="L305" s="3"/>
      <c r="M305" s="3"/>
      <c r="N305" s="44"/>
    </row>
    <row r="306" spans="1:14" ht="12.75">
      <c r="A306" s="3"/>
      <c r="B306" s="44"/>
      <c r="C306" s="3"/>
      <c r="D306" s="44"/>
      <c r="E306" s="3"/>
      <c r="F306" s="3"/>
      <c r="G306" s="3"/>
      <c r="H306" s="3"/>
      <c r="I306" s="3"/>
      <c r="J306" s="3"/>
      <c r="K306" s="3"/>
      <c r="L306" s="3"/>
      <c r="M306" s="3"/>
      <c r="N306" s="44"/>
    </row>
    <row r="307" spans="1:14" ht="12.75">
      <c r="A307" s="3"/>
      <c r="B307" s="44"/>
      <c r="C307" s="3"/>
      <c r="D307" s="44"/>
      <c r="E307" s="3"/>
      <c r="F307" s="3"/>
      <c r="G307" s="3"/>
      <c r="H307" s="3"/>
      <c r="I307" s="3"/>
      <c r="J307" s="3"/>
      <c r="K307" s="3"/>
      <c r="L307" s="3"/>
      <c r="M307" s="3"/>
      <c r="N307" s="44"/>
    </row>
    <row r="308" spans="1:14" ht="12.75">
      <c r="A308" s="3"/>
      <c r="B308" s="44"/>
      <c r="C308" s="3"/>
      <c r="D308" s="44"/>
      <c r="E308" s="3"/>
      <c r="F308" s="3"/>
      <c r="G308" s="3"/>
      <c r="H308" s="3"/>
      <c r="I308" s="3"/>
      <c r="J308" s="3"/>
      <c r="K308" s="3"/>
      <c r="L308" s="3"/>
      <c r="M308" s="3"/>
      <c r="N308" s="44"/>
    </row>
    <row r="309" spans="1:14" ht="12.75">
      <c r="A309" s="3"/>
      <c r="B309" s="44"/>
      <c r="C309" s="3"/>
      <c r="D309" s="44"/>
      <c r="E309" s="3"/>
      <c r="F309" s="3"/>
      <c r="G309" s="3"/>
      <c r="H309" s="3"/>
      <c r="I309" s="3"/>
      <c r="J309" s="3"/>
      <c r="K309" s="3"/>
      <c r="L309" s="3"/>
      <c r="M309" s="3"/>
      <c r="N309" s="44"/>
    </row>
    <row r="310" spans="1:14" ht="12.75">
      <c r="A310" s="3"/>
      <c r="B310" s="44"/>
      <c r="C310" s="3"/>
      <c r="D310" s="44"/>
      <c r="E310" s="3"/>
      <c r="F310" s="3"/>
      <c r="G310" s="3"/>
      <c r="H310" s="3"/>
      <c r="I310" s="3"/>
      <c r="J310" s="3"/>
      <c r="K310" s="3"/>
      <c r="L310" s="3"/>
      <c r="M310" s="3"/>
      <c r="N310" s="44"/>
    </row>
    <row r="311" spans="1:14" ht="12.75">
      <c r="A311" s="3"/>
      <c r="B311" s="44"/>
      <c r="C311" s="3"/>
      <c r="D311" s="44"/>
      <c r="E311" s="3"/>
      <c r="F311" s="3"/>
      <c r="G311" s="3"/>
      <c r="H311" s="3"/>
      <c r="I311" s="3"/>
      <c r="J311" s="3"/>
      <c r="K311" s="3"/>
      <c r="L311" s="3"/>
      <c r="M311" s="3"/>
      <c r="N311" s="44"/>
    </row>
    <row r="312" spans="1:14" ht="12.75">
      <c r="A312" s="3"/>
      <c r="B312" s="44"/>
      <c r="C312" s="3"/>
      <c r="D312" s="44"/>
      <c r="E312" s="3"/>
      <c r="F312" s="3"/>
      <c r="G312" s="3"/>
      <c r="H312" s="3"/>
      <c r="I312" s="3"/>
      <c r="J312" s="3"/>
      <c r="K312" s="3"/>
      <c r="L312" s="3"/>
      <c r="M312" s="3"/>
      <c r="N312" s="44"/>
    </row>
    <row r="313" spans="1:14" ht="12.75">
      <c r="A313" s="3"/>
      <c r="B313" s="44"/>
      <c r="C313" s="3"/>
      <c r="D313" s="44"/>
      <c r="E313" s="3"/>
      <c r="F313" s="3"/>
      <c r="G313" s="3"/>
      <c r="H313" s="3"/>
      <c r="I313" s="3"/>
      <c r="J313" s="3"/>
      <c r="K313" s="3"/>
      <c r="L313" s="3"/>
      <c r="M313" s="3"/>
      <c r="N313" s="44"/>
    </row>
    <row r="314" spans="1:14" ht="12.75">
      <c r="A314" s="3"/>
      <c r="B314" s="44"/>
      <c r="C314" s="3"/>
      <c r="D314" s="44"/>
      <c r="E314" s="3"/>
      <c r="F314" s="3"/>
      <c r="G314" s="3"/>
      <c r="H314" s="3"/>
      <c r="I314" s="3"/>
      <c r="J314" s="3"/>
      <c r="K314" s="3"/>
      <c r="L314" s="3"/>
      <c r="M314" s="3"/>
      <c r="N314" s="44"/>
    </row>
    <row r="315" spans="1:14" ht="12.75">
      <c r="A315" s="3"/>
      <c r="B315" s="44"/>
      <c r="C315" s="3"/>
      <c r="D315" s="44"/>
      <c r="E315" s="3"/>
      <c r="F315" s="3"/>
      <c r="G315" s="3"/>
      <c r="H315" s="3"/>
      <c r="I315" s="3"/>
      <c r="J315" s="3"/>
      <c r="K315" s="3"/>
      <c r="L315" s="3"/>
      <c r="M315" s="3"/>
      <c r="N315" s="44"/>
    </row>
    <row r="316" spans="1:14" ht="12.75">
      <c r="A316" s="3"/>
      <c r="B316" s="44"/>
      <c r="C316" s="3"/>
      <c r="D316" s="44"/>
      <c r="E316" s="3"/>
      <c r="F316" s="3"/>
      <c r="G316" s="3"/>
      <c r="H316" s="3"/>
      <c r="I316" s="3"/>
      <c r="J316" s="3"/>
      <c r="K316" s="3"/>
      <c r="L316" s="3"/>
      <c r="M316" s="3"/>
      <c r="N316" s="44"/>
    </row>
    <row r="317" spans="1:14" ht="12.75">
      <c r="A317" s="3"/>
      <c r="B317" s="44"/>
      <c r="C317" s="3"/>
      <c r="D317" s="44"/>
      <c r="E317" s="3"/>
      <c r="F317" s="3"/>
      <c r="G317" s="3"/>
      <c r="H317" s="3"/>
      <c r="I317" s="3"/>
      <c r="J317" s="3"/>
      <c r="K317" s="3"/>
      <c r="L317" s="3"/>
      <c r="M317" s="3"/>
      <c r="N317" s="44"/>
    </row>
    <row r="318" spans="1:14" ht="12.75">
      <c r="A318" s="3"/>
      <c r="B318" s="44"/>
      <c r="C318" s="3"/>
      <c r="D318" s="44"/>
      <c r="E318" s="3"/>
      <c r="F318" s="3"/>
      <c r="G318" s="3"/>
      <c r="H318" s="3"/>
      <c r="I318" s="3"/>
      <c r="J318" s="3"/>
      <c r="K318" s="3"/>
      <c r="L318" s="3"/>
      <c r="M318" s="3"/>
      <c r="N318" s="44"/>
    </row>
    <row r="319" spans="1:14" ht="12.75">
      <c r="A319" s="3"/>
      <c r="B319" s="44"/>
      <c r="C319" s="3"/>
      <c r="D319" s="44"/>
      <c r="E319" s="3"/>
      <c r="F319" s="3"/>
      <c r="G319" s="3"/>
      <c r="H319" s="3"/>
      <c r="I319" s="3"/>
      <c r="J319" s="3"/>
      <c r="K319" s="3"/>
      <c r="L319" s="3"/>
      <c r="M319" s="3"/>
      <c r="N319" s="44"/>
    </row>
    <row r="320" spans="1:14" ht="12.75">
      <c r="A320" s="3"/>
      <c r="B320" s="44"/>
      <c r="C320" s="3"/>
      <c r="D320" s="44"/>
      <c r="E320" s="3"/>
      <c r="F320" s="3"/>
      <c r="G320" s="3"/>
      <c r="H320" s="3"/>
      <c r="I320" s="3"/>
      <c r="J320" s="3"/>
      <c r="K320" s="3"/>
      <c r="L320" s="3"/>
      <c r="M320" s="3"/>
      <c r="N320" s="44"/>
    </row>
    <row r="321" spans="1:14" ht="12.75">
      <c r="A321" s="3"/>
      <c r="B321" s="44"/>
      <c r="C321" s="3"/>
      <c r="D321" s="44"/>
      <c r="E321" s="3"/>
      <c r="F321" s="3"/>
      <c r="G321" s="3"/>
      <c r="H321" s="3"/>
      <c r="I321" s="3"/>
      <c r="J321" s="3"/>
      <c r="K321" s="3"/>
      <c r="L321" s="3"/>
      <c r="M321" s="3"/>
      <c r="N321" s="44"/>
    </row>
    <row r="322" spans="1:14" ht="12.75">
      <c r="A322" s="3"/>
      <c r="B322" s="44"/>
      <c r="C322" s="3"/>
      <c r="D322" s="44"/>
      <c r="E322" s="3"/>
      <c r="F322" s="3"/>
      <c r="G322" s="3"/>
      <c r="H322" s="3"/>
      <c r="I322" s="3"/>
      <c r="J322" s="3"/>
      <c r="K322" s="3"/>
      <c r="L322" s="3"/>
      <c r="M322" s="3"/>
      <c r="N322" s="44"/>
    </row>
    <row r="323" spans="1:14" ht="12.75">
      <c r="A323" s="3"/>
      <c r="B323" s="44"/>
      <c r="C323" s="3"/>
      <c r="D323" s="44"/>
      <c r="E323" s="3"/>
      <c r="F323" s="3"/>
      <c r="G323" s="3"/>
      <c r="H323" s="3"/>
      <c r="I323" s="3"/>
      <c r="J323" s="3"/>
      <c r="K323" s="3"/>
      <c r="L323" s="3"/>
      <c r="M323" s="3"/>
      <c r="N323" s="44"/>
    </row>
    <row r="324" spans="1:14" ht="12.75">
      <c r="A324" s="3"/>
      <c r="B324" s="44"/>
      <c r="C324" s="3"/>
      <c r="D324" s="44"/>
      <c r="E324" s="3"/>
      <c r="F324" s="3"/>
      <c r="G324" s="3"/>
      <c r="H324" s="3"/>
      <c r="I324" s="3"/>
      <c r="J324" s="3"/>
      <c r="K324" s="3"/>
      <c r="L324" s="3"/>
      <c r="M324" s="3"/>
      <c r="N324" s="44"/>
    </row>
    <row r="325" spans="1:14" ht="12.75">
      <c r="A325" s="3"/>
      <c r="B325" s="44"/>
      <c r="C325" s="3"/>
      <c r="D325" s="44"/>
      <c r="E325" s="3"/>
      <c r="F325" s="3"/>
      <c r="G325" s="3"/>
      <c r="H325" s="3"/>
      <c r="I325" s="3"/>
      <c r="J325" s="3"/>
      <c r="K325" s="3"/>
      <c r="L325" s="3"/>
      <c r="M325" s="3"/>
      <c r="N325" s="44"/>
    </row>
    <row r="326" spans="1:14" ht="12.75">
      <c r="A326" s="3"/>
      <c r="B326" s="44"/>
      <c r="C326" s="3"/>
      <c r="D326" s="44"/>
      <c r="E326" s="3"/>
      <c r="F326" s="3"/>
      <c r="G326" s="3"/>
      <c r="H326" s="3"/>
      <c r="I326" s="3"/>
      <c r="J326" s="3"/>
      <c r="K326" s="3"/>
      <c r="L326" s="3"/>
      <c r="M326" s="3"/>
      <c r="N326" s="44"/>
    </row>
    <row r="327" spans="1:14" ht="12.75">
      <c r="A327" s="3"/>
      <c r="B327" s="44"/>
      <c r="C327" s="3"/>
      <c r="D327" s="44"/>
      <c r="E327" s="3"/>
      <c r="F327" s="3"/>
      <c r="G327" s="3"/>
      <c r="H327" s="3"/>
      <c r="I327" s="3"/>
      <c r="J327" s="3"/>
      <c r="K327" s="3"/>
      <c r="L327" s="3"/>
      <c r="M327" s="3"/>
      <c r="N327" s="44"/>
    </row>
    <row r="328" spans="1:14" ht="12.75">
      <c r="A328" s="3"/>
      <c r="B328" s="44"/>
      <c r="C328" s="3"/>
      <c r="D328" s="44"/>
      <c r="E328" s="3"/>
      <c r="F328" s="3"/>
      <c r="G328" s="3"/>
      <c r="H328" s="3"/>
      <c r="I328" s="3"/>
      <c r="J328" s="3"/>
      <c r="K328" s="3"/>
      <c r="L328" s="3"/>
      <c r="M328" s="3"/>
      <c r="N328" s="44"/>
    </row>
    <row r="329" spans="1:14" ht="12.75">
      <c r="A329" s="3"/>
      <c r="B329" s="44"/>
      <c r="C329" s="3"/>
      <c r="D329" s="44"/>
      <c r="E329" s="3"/>
      <c r="F329" s="3"/>
      <c r="G329" s="3"/>
      <c r="H329" s="3"/>
      <c r="I329" s="3"/>
      <c r="J329" s="3"/>
      <c r="K329" s="3"/>
      <c r="L329" s="3"/>
      <c r="M329" s="3"/>
      <c r="N329" s="44"/>
    </row>
    <row r="330" spans="1:14" ht="12.75">
      <c r="A330" s="3"/>
      <c r="B330" s="44"/>
      <c r="C330" s="3"/>
      <c r="D330" s="44"/>
      <c r="E330" s="3"/>
      <c r="F330" s="3"/>
      <c r="G330" s="3"/>
      <c r="H330" s="3"/>
      <c r="I330" s="3"/>
      <c r="J330" s="3"/>
      <c r="K330" s="3"/>
      <c r="L330" s="3"/>
      <c r="M330" s="3"/>
      <c r="N330" s="44"/>
    </row>
    <row r="331" spans="1:14" ht="12.75">
      <c r="A331" s="3"/>
      <c r="B331" s="44"/>
      <c r="C331" s="3"/>
      <c r="D331" s="44"/>
      <c r="E331" s="3"/>
      <c r="F331" s="3"/>
      <c r="G331" s="3"/>
      <c r="H331" s="3"/>
      <c r="I331" s="3"/>
      <c r="J331" s="3"/>
      <c r="K331" s="3"/>
      <c r="L331" s="3"/>
      <c r="M331" s="3"/>
      <c r="N331" s="44"/>
    </row>
    <row r="332" spans="1:14" ht="12.75">
      <c r="A332" s="3"/>
      <c r="B332" s="44"/>
      <c r="C332" s="3"/>
      <c r="D332" s="44"/>
      <c r="E332" s="3"/>
      <c r="F332" s="3"/>
      <c r="G332" s="3"/>
      <c r="H332" s="3"/>
      <c r="I332" s="3"/>
      <c r="J332" s="3"/>
      <c r="K332" s="3"/>
      <c r="L332" s="3"/>
      <c r="M332" s="3"/>
      <c r="N332" s="44"/>
    </row>
    <row r="333" spans="1:14" ht="12.75">
      <c r="A333" s="3"/>
      <c r="B333" s="44"/>
      <c r="C333" s="3"/>
      <c r="D333" s="44"/>
      <c r="E333" s="3"/>
      <c r="F333" s="3"/>
      <c r="G333" s="3"/>
      <c r="H333" s="3"/>
      <c r="I333" s="3"/>
      <c r="J333" s="3"/>
      <c r="K333" s="3"/>
      <c r="L333" s="3"/>
      <c r="M333" s="3"/>
      <c r="N333" s="44"/>
    </row>
    <row r="334" spans="1:14" ht="12.75">
      <c r="A334" s="3"/>
      <c r="B334" s="44"/>
      <c r="C334" s="3"/>
      <c r="D334" s="44"/>
      <c r="E334" s="3"/>
      <c r="F334" s="3"/>
      <c r="G334" s="3"/>
      <c r="H334" s="3"/>
      <c r="I334" s="3"/>
      <c r="J334" s="3"/>
      <c r="K334" s="3"/>
      <c r="L334" s="3"/>
      <c r="M334" s="3"/>
      <c r="N334" s="44"/>
    </row>
    <row r="335" spans="1:14" ht="12.75">
      <c r="A335" s="3"/>
      <c r="B335" s="44"/>
      <c r="C335" s="3"/>
      <c r="D335" s="44"/>
      <c r="E335" s="3"/>
      <c r="F335" s="3"/>
      <c r="G335" s="3"/>
      <c r="H335" s="3"/>
      <c r="I335" s="3"/>
      <c r="J335" s="3"/>
      <c r="K335" s="3"/>
      <c r="L335" s="3"/>
      <c r="M335" s="3"/>
      <c r="N335" s="44"/>
    </row>
    <row r="336" spans="1:14" ht="12.75">
      <c r="A336" s="3"/>
      <c r="B336" s="44"/>
      <c r="C336" s="3"/>
      <c r="D336" s="44"/>
      <c r="E336" s="3"/>
      <c r="F336" s="3"/>
      <c r="G336" s="3"/>
      <c r="H336" s="3"/>
      <c r="I336" s="3"/>
      <c r="J336" s="3"/>
      <c r="K336" s="3"/>
      <c r="L336" s="3"/>
      <c r="M336" s="3"/>
      <c r="N336" s="44"/>
    </row>
    <row r="337" spans="1:14" ht="12.75">
      <c r="A337" s="3"/>
      <c r="B337" s="44"/>
      <c r="C337" s="3"/>
      <c r="D337" s="44"/>
      <c r="E337" s="3"/>
      <c r="F337" s="3"/>
      <c r="G337" s="3"/>
      <c r="H337" s="3"/>
      <c r="I337" s="3"/>
      <c r="J337" s="3"/>
      <c r="K337" s="3"/>
      <c r="L337" s="3"/>
      <c r="M337" s="3"/>
      <c r="N337" s="44"/>
    </row>
    <row r="338" spans="1:14" ht="12.75">
      <c r="A338" s="3"/>
      <c r="B338" s="44"/>
      <c r="C338" s="3"/>
      <c r="D338" s="44"/>
      <c r="E338" s="3"/>
      <c r="F338" s="3"/>
      <c r="G338" s="3"/>
      <c r="H338" s="3"/>
      <c r="I338" s="3"/>
      <c r="J338" s="3"/>
      <c r="K338" s="3"/>
      <c r="L338" s="3"/>
      <c r="M338" s="3"/>
      <c r="N338" s="44"/>
    </row>
    <row r="339" spans="1:14" ht="12.75">
      <c r="A339" s="3"/>
      <c r="B339" s="44"/>
      <c r="C339" s="3"/>
      <c r="D339" s="44"/>
      <c r="E339" s="3"/>
      <c r="F339" s="3"/>
      <c r="G339" s="3"/>
      <c r="H339" s="3"/>
      <c r="I339" s="3"/>
      <c r="J339" s="3"/>
      <c r="K339" s="3"/>
      <c r="L339" s="3"/>
      <c r="M339" s="3"/>
      <c r="N339" s="44"/>
    </row>
    <row r="340" spans="1:14" ht="12.75">
      <c r="A340" s="3"/>
      <c r="B340" s="44"/>
      <c r="C340" s="3"/>
      <c r="D340" s="44"/>
      <c r="E340" s="3"/>
      <c r="F340" s="3"/>
      <c r="G340" s="3"/>
      <c r="H340" s="3"/>
      <c r="I340" s="3"/>
      <c r="J340" s="3"/>
      <c r="K340" s="3"/>
      <c r="L340" s="3"/>
      <c r="M340" s="3"/>
      <c r="N340" s="44"/>
    </row>
    <row r="341" spans="1:14" ht="12.75">
      <c r="A341" s="3"/>
      <c r="B341" s="44"/>
      <c r="C341" s="3"/>
      <c r="D341" s="44"/>
      <c r="E341" s="3"/>
      <c r="F341" s="3"/>
      <c r="G341" s="3"/>
      <c r="H341" s="3"/>
      <c r="I341" s="3"/>
      <c r="J341" s="3"/>
      <c r="K341" s="3"/>
      <c r="L341" s="3"/>
      <c r="M341" s="3"/>
      <c r="N341" s="44"/>
    </row>
    <row r="342" spans="1:14" ht="12.75">
      <c r="A342" s="3"/>
      <c r="B342" s="44"/>
      <c r="C342" s="3"/>
      <c r="D342" s="44"/>
      <c r="E342" s="3"/>
      <c r="F342" s="3"/>
      <c r="G342" s="3"/>
      <c r="H342" s="3"/>
      <c r="I342" s="3"/>
      <c r="J342" s="3"/>
      <c r="K342" s="3"/>
      <c r="L342" s="3"/>
      <c r="M342" s="3"/>
      <c r="N342" s="44"/>
    </row>
    <row r="343" spans="1:14" ht="12.75">
      <c r="A343" s="3"/>
      <c r="B343" s="44"/>
      <c r="C343" s="3"/>
      <c r="D343" s="44"/>
      <c r="E343" s="3"/>
      <c r="F343" s="3"/>
      <c r="G343" s="3"/>
      <c r="H343" s="3"/>
      <c r="I343" s="3"/>
      <c r="J343" s="3"/>
      <c r="K343" s="3"/>
      <c r="L343" s="3"/>
      <c r="M343" s="3"/>
      <c r="N343" s="44"/>
    </row>
    <row r="344" spans="1:14" ht="12.75">
      <c r="A344" s="3"/>
      <c r="B344" s="44"/>
      <c r="C344" s="3"/>
      <c r="D344" s="44"/>
      <c r="E344" s="3"/>
      <c r="F344" s="3"/>
      <c r="G344" s="3"/>
      <c r="H344" s="3"/>
      <c r="I344" s="3"/>
      <c r="J344" s="3"/>
      <c r="K344" s="3"/>
      <c r="L344" s="3"/>
      <c r="M344" s="3"/>
      <c r="N344" s="44"/>
    </row>
    <row r="345" spans="1:14" ht="12.75">
      <c r="A345" s="3"/>
      <c r="B345" s="44"/>
      <c r="C345" s="3"/>
      <c r="D345" s="44"/>
      <c r="E345" s="3"/>
      <c r="F345" s="3"/>
      <c r="G345" s="3"/>
      <c r="H345" s="3"/>
      <c r="I345" s="3"/>
      <c r="J345" s="3"/>
      <c r="K345" s="3"/>
      <c r="L345" s="3"/>
      <c r="M345" s="3"/>
      <c r="N345" s="44"/>
    </row>
    <row r="346" spans="1:14" ht="12.75">
      <c r="A346" s="3"/>
      <c r="B346" s="44"/>
      <c r="C346" s="3"/>
      <c r="D346" s="44"/>
      <c r="E346" s="3"/>
      <c r="F346" s="3"/>
      <c r="G346" s="3"/>
      <c r="H346" s="3"/>
      <c r="I346" s="3"/>
      <c r="J346" s="3"/>
      <c r="K346" s="3"/>
      <c r="L346" s="3"/>
      <c r="M346" s="3"/>
      <c r="N346" s="44"/>
    </row>
    <row r="347" spans="1:14" ht="12.75">
      <c r="A347" s="3"/>
      <c r="B347" s="44"/>
      <c r="C347" s="3"/>
      <c r="D347" s="44"/>
      <c r="E347" s="3"/>
      <c r="F347" s="3"/>
      <c r="G347" s="3"/>
      <c r="H347" s="3"/>
      <c r="I347" s="3"/>
      <c r="J347" s="3"/>
      <c r="K347" s="3"/>
      <c r="L347" s="3"/>
      <c r="M347" s="3"/>
      <c r="N347" s="44"/>
    </row>
    <row r="348" spans="1:14" ht="12.75">
      <c r="A348" s="3"/>
      <c r="B348" s="44"/>
      <c r="C348" s="3"/>
      <c r="D348" s="44"/>
      <c r="E348" s="3"/>
      <c r="F348" s="3"/>
      <c r="G348" s="3"/>
      <c r="H348" s="3"/>
      <c r="I348" s="3"/>
      <c r="J348" s="3"/>
      <c r="K348" s="3"/>
      <c r="L348" s="3"/>
      <c r="M348" s="3"/>
      <c r="N348" s="44"/>
    </row>
    <row r="349" spans="1:14" ht="12.75">
      <c r="A349" s="3"/>
      <c r="B349" s="44"/>
      <c r="C349" s="3"/>
      <c r="D349" s="44"/>
      <c r="E349" s="3"/>
      <c r="F349" s="3"/>
      <c r="G349" s="3"/>
      <c r="H349" s="3"/>
      <c r="I349" s="3"/>
      <c r="J349" s="3"/>
      <c r="K349" s="3"/>
      <c r="L349" s="3"/>
      <c r="M349" s="3"/>
      <c r="N349" s="44"/>
    </row>
    <row r="350" spans="1:14" ht="12.75">
      <c r="A350" s="3"/>
      <c r="B350" s="44"/>
      <c r="C350" s="3"/>
      <c r="D350" s="44"/>
      <c r="E350" s="3"/>
      <c r="F350" s="3"/>
      <c r="G350" s="3"/>
      <c r="H350" s="3"/>
      <c r="I350" s="3"/>
      <c r="J350" s="3"/>
      <c r="K350" s="3"/>
      <c r="L350" s="3"/>
      <c r="M350" s="3"/>
      <c r="N350" s="44"/>
    </row>
    <row r="351" spans="1:14" ht="12.75">
      <c r="A351" s="3"/>
      <c r="B351" s="44"/>
      <c r="C351" s="3"/>
      <c r="D351" s="44"/>
      <c r="E351" s="3"/>
      <c r="F351" s="3"/>
      <c r="G351" s="3"/>
      <c r="H351" s="3"/>
      <c r="I351" s="3"/>
      <c r="J351" s="3"/>
      <c r="K351" s="3"/>
      <c r="L351" s="3"/>
      <c r="M351" s="3"/>
      <c r="N351" s="44"/>
    </row>
    <row r="352" spans="1:14" ht="12.75">
      <c r="A352" s="3"/>
      <c r="B352" s="44"/>
      <c r="C352" s="3"/>
      <c r="D352" s="44"/>
      <c r="E352" s="3"/>
      <c r="F352" s="3"/>
      <c r="G352" s="3"/>
      <c r="H352" s="3"/>
      <c r="I352" s="3"/>
      <c r="J352" s="3"/>
      <c r="K352" s="3"/>
      <c r="L352" s="3"/>
      <c r="M352" s="3"/>
      <c r="N352" s="44"/>
    </row>
    <row r="353" spans="1:14" ht="12.75">
      <c r="A353" s="3"/>
      <c r="B353" s="44"/>
      <c r="C353" s="3"/>
      <c r="D353" s="44"/>
      <c r="E353" s="3"/>
      <c r="F353" s="3"/>
      <c r="G353" s="3"/>
      <c r="H353" s="3"/>
      <c r="I353" s="3"/>
      <c r="J353" s="3"/>
      <c r="K353" s="3"/>
      <c r="L353" s="3"/>
      <c r="M353" s="3"/>
      <c r="N353" s="44"/>
    </row>
    <row r="354" spans="1:14" ht="12.75">
      <c r="A354" s="3"/>
      <c r="B354" s="44"/>
      <c r="C354" s="3"/>
      <c r="D354" s="44"/>
      <c r="E354" s="3"/>
      <c r="F354" s="3"/>
      <c r="G354" s="3"/>
      <c r="H354" s="3"/>
      <c r="I354" s="3"/>
      <c r="J354" s="3"/>
      <c r="K354" s="3"/>
      <c r="L354" s="3"/>
      <c r="M354" s="3"/>
      <c r="N354" s="44"/>
    </row>
    <row r="355" spans="1:14" ht="12.75">
      <c r="A355" s="3"/>
      <c r="B355" s="44"/>
      <c r="C355" s="3"/>
      <c r="D355" s="44"/>
      <c r="E355" s="3"/>
      <c r="F355" s="3"/>
      <c r="G355" s="3"/>
      <c r="H355" s="3"/>
      <c r="I355" s="3"/>
      <c r="J355" s="3"/>
      <c r="K355" s="3"/>
      <c r="L355" s="3"/>
      <c r="M355" s="3"/>
      <c r="N355" s="44"/>
    </row>
    <row r="356" spans="1:14" ht="12.75">
      <c r="A356" s="3"/>
      <c r="B356" s="44"/>
      <c r="C356" s="3"/>
      <c r="D356" s="44"/>
      <c r="E356" s="3"/>
      <c r="F356" s="3"/>
      <c r="G356" s="3"/>
      <c r="H356" s="3"/>
      <c r="I356" s="3"/>
      <c r="J356" s="3"/>
      <c r="K356" s="3"/>
      <c r="L356" s="3"/>
      <c r="M356" s="3"/>
      <c r="N356" s="44"/>
    </row>
    <row r="357" spans="1:14" ht="12.75">
      <c r="A357" s="3"/>
      <c r="B357" s="44"/>
      <c r="C357" s="3"/>
      <c r="D357" s="44"/>
      <c r="E357" s="3"/>
      <c r="F357" s="3"/>
      <c r="G357" s="3"/>
      <c r="H357" s="3"/>
      <c r="I357" s="3"/>
      <c r="J357" s="3"/>
      <c r="K357" s="3"/>
      <c r="L357" s="3"/>
      <c r="M357" s="3"/>
      <c r="N357" s="44"/>
    </row>
    <row r="358" spans="1:14" ht="12.75">
      <c r="A358" s="3"/>
      <c r="B358" s="44"/>
      <c r="C358" s="3"/>
      <c r="D358" s="44"/>
      <c r="E358" s="3"/>
      <c r="F358" s="3"/>
      <c r="G358" s="3"/>
      <c r="H358" s="3"/>
      <c r="I358" s="3"/>
      <c r="J358" s="3"/>
      <c r="K358" s="3"/>
      <c r="L358" s="3"/>
      <c r="M358" s="3"/>
      <c r="N358" s="44"/>
    </row>
    <row r="359" spans="1:14" ht="12.75">
      <c r="A359" s="3"/>
      <c r="B359" s="44"/>
      <c r="C359" s="3"/>
      <c r="D359" s="44"/>
      <c r="E359" s="3"/>
      <c r="F359" s="3"/>
      <c r="G359" s="3"/>
      <c r="H359" s="3"/>
      <c r="I359" s="3"/>
      <c r="J359" s="3"/>
      <c r="K359" s="3"/>
      <c r="L359" s="3"/>
      <c r="M359" s="3"/>
      <c r="N359" s="44"/>
    </row>
    <row r="360" spans="1:14" ht="12.75">
      <c r="A360" s="3"/>
      <c r="B360" s="44"/>
      <c r="C360" s="3"/>
      <c r="D360" s="44"/>
      <c r="E360" s="3"/>
      <c r="F360" s="3"/>
      <c r="G360" s="3"/>
      <c r="H360" s="3"/>
      <c r="I360" s="3"/>
      <c r="J360" s="3"/>
      <c r="K360" s="3"/>
      <c r="L360" s="3"/>
      <c r="M360" s="3"/>
      <c r="N360" s="44"/>
    </row>
    <row r="361" spans="1:14" ht="12.75">
      <c r="A361" s="3"/>
      <c r="B361" s="44"/>
      <c r="C361" s="3"/>
      <c r="D361" s="44"/>
      <c r="E361" s="3"/>
      <c r="F361" s="3"/>
      <c r="G361" s="3"/>
      <c r="H361" s="3"/>
      <c r="I361" s="3"/>
      <c r="J361" s="3"/>
      <c r="K361" s="3"/>
      <c r="L361" s="3"/>
      <c r="M361" s="3"/>
      <c r="N361" s="44"/>
    </row>
    <row r="362" spans="1:14" ht="12.75">
      <c r="A362" s="3"/>
      <c r="B362" s="44"/>
      <c r="C362" s="3"/>
      <c r="D362" s="44"/>
      <c r="E362" s="3"/>
      <c r="F362" s="3"/>
      <c r="G362" s="3"/>
      <c r="H362" s="3"/>
      <c r="I362" s="3"/>
      <c r="J362" s="3"/>
      <c r="K362" s="3"/>
      <c r="L362" s="3"/>
      <c r="M362" s="3"/>
      <c r="N362" s="44"/>
    </row>
    <row r="363" spans="1:14" ht="12.75">
      <c r="A363" s="3"/>
      <c r="B363" s="44"/>
      <c r="C363" s="3"/>
      <c r="D363" s="44"/>
      <c r="E363" s="3"/>
      <c r="F363" s="3"/>
      <c r="G363" s="3"/>
      <c r="H363" s="3"/>
      <c r="I363" s="3"/>
      <c r="J363" s="3"/>
      <c r="K363" s="3"/>
      <c r="L363" s="3"/>
      <c r="M363" s="3"/>
      <c r="N363" s="44"/>
    </row>
    <row r="364" spans="1:14" ht="12.75">
      <c r="A364" s="3"/>
      <c r="B364" s="44"/>
      <c r="C364" s="3"/>
      <c r="D364" s="44"/>
      <c r="E364" s="3"/>
      <c r="F364" s="3"/>
      <c r="G364" s="3"/>
      <c r="H364" s="3"/>
      <c r="I364" s="3"/>
      <c r="J364" s="3"/>
      <c r="K364" s="3"/>
      <c r="L364" s="3"/>
      <c r="M364" s="3"/>
      <c r="N364" s="44"/>
    </row>
    <row r="365" spans="1:14" ht="12.75">
      <c r="A365" s="3"/>
      <c r="B365" s="44"/>
      <c r="C365" s="3"/>
      <c r="D365" s="44"/>
      <c r="E365" s="3"/>
      <c r="F365" s="3"/>
      <c r="G365" s="3"/>
      <c r="H365" s="3"/>
      <c r="I365" s="3"/>
      <c r="J365" s="3"/>
      <c r="K365" s="3"/>
      <c r="L365" s="3"/>
      <c r="M365" s="3"/>
      <c r="N365" s="44"/>
    </row>
    <row r="366" spans="1:14" ht="12.75">
      <c r="A366" s="3"/>
      <c r="B366" s="44"/>
      <c r="C366" s="3"/>
      <c r="D366" s="44"/>
      <c r="E366" s="3"/>
      <c r="F366" s="3"/>
      <c r="G366" s="3"/>
      <c r="H366" s="3"/>
      <c r="I366" s="3"/>
      <c r="J366" s="3"/>
      <c r="K366" s="3"/>
      <c r="L366" s="3"/>
      <c r="M366" s="3"/>
      <c r="N366" s="44"/>
    </row>
    <row r="367" spans="1:14" ht="12.75">
      <c r="A367" s="3"/>
      <c r="B367" s="44"/>
      <c r="C367" s="3"/>
      <c r="D367" s="44"/>
      <c r="E367" s="3"/>
      <c r="F367" s="3"/>
      <c r="G367" s="3"/>
      <c r="H367" s="3"/>
      <c r="I367" s="3"/>
      <c r="J367" s="3"/>
      <c r="K367" s="3"/>
      <c r="L367" s="3"/>
      <c r="M367" s="3"/>
      <c r="N367" s="44"/>
    </row>
    <row r="368" spans="1:14" ht="12.75">
      <c r="A368" s="3"/>
      <c r="B368" s="44"/>
      <c r="C368" s="3"/>
      <c r="D368" s="44"/>
      <c r="E368" s="3"/>
      <c r="F368" s="3"/>
      <c r="G368" s="3"/>
      <c r="H368" s="3"/>
      <c r="I368" s="3"/>
      <c r="J368" s="3"/>
      <c r="K368" s="3"/>
      <c r="L368" s="3"/>
      <c r="M368" s="3"/>
      <c r="N368" s="44"/>
    </row>
    <row r="369" spans="1:14" ht="12.75">
      <c r="A369" s="3"/>
      <c r="B369" s="44"/>
      <c r="C369" s="3"/>
      <c r="D369" s="44"/>
      <c r="E369" s="3"/>
      <c r="F369" s="3"/>
      <c r="G369" s="3"/>
      <c r="H369" s="3"/>
      <c r="I369" s="3"/>
      <c r="J369" s="3"/>
      <c r="K369" s="3"/>
      <c r="L369" s="3"/>
      <c r="M369" s="3"/>
      <c r="N369" s="44"/>
    </row>
    <row r="370" spans="1:14" ht="12.75">
      <c r="A370" s="3"/>
      <c r="B370" s="44"/>
      <c r="C370" s="3"/>
      <c r="D370" s="44"/>
      <c r="E370" s="3"/>
      <c r="F370" s="3"/>
      <c r="G370" s="3"/>
      <c r="H370" s="3"/>
      <c r="I370" s="3"/>
      <c r="J370" s="3"/>
      <c r="K370" s="3"/>
      <c r="L370" s="3"/>
      <c r="M370" s="3"/>
      <c r="N370" s="44"/>
    </row>
    <row r="371" spans="1:14" ht="12.75">
      <c r="A371" s="3"/>
      <c r="B371" s="44"/>
      <c r="C371" s="3"/>
      <c r="D371" s="44"/>
      <c r="E371" s="3"/>
      <c r="F371" s="3"/>
      <c r="G371" s="3"/>
      <c r="H371" s="3"/>
      <c r="I371" s="3"/>
      <c r="J371" s="3"/>
      <c r="K371" s="3"/>
      <c r="L371" s="3"/>
      <c r="M371" s="3"/>
      <c r="N371" s="44"/>
    </row>
    <row r="372" spans="1:14" ht="12.75">
      <c r="A372" s="3"/>
      <c r="B372" s="44"/>
      <c r="C372" s="3"/>
      <c r="D372" s="44"/>
      <c r="E372" s="3"/>
      <c r="F372" s="3"/>
      <c r="G372" s="3"/>
      <c r="H372" s="3"/>
      <c r="I372" s="3"/>
      <c r="J372" s="3"/>
      <c r="K372" s="3"/>
      <c r="L372" s="3"/>
      <c r="M372" s="3"/>
      <c r="N372" s="44"/>
    </row>
    <row r="373" spans="1:14" ht="12.75">
      <c r="A373" s="3"/>
      <c r="B373" s="44"/>
      <c r="C373" s="3"/>
      <c r="D373" s="44"/>
      <c r="E373" s="3"/>
      <c r="F373" s="3"/>
      <c r="G373" s="3"/>
      <c r="H373" s="3"/>
      <c r="I373" s="3"/>
      <c r="J373" s="3"/>
      <c r="K373" s="3"/>
      <c r="L373" s="3"/>
      <c r="M373" s="3"/>
      <c r="N373" s="44"/>
    </row>
    <row r="374" spans="1:14" ht="12.75">
      <c r="A374" s="3"/>
      <c r="B374" s="44"/>
      <c r="C374" s="3"/>
      <c r="D374" s="44"/>
      <c r="E374" s="3"/>
      <c r="F374" s="3"/>
      <c r="G374" s="3"/>
      <c r="H374" s="3"/>
      <c r="I374" s="3"/>
      <c r="J374" s="3"/>
      <c r="K374" s="3"/>
      <c r="L374" s="3"/>
      <c r="M374" s="3"/>
      <c r="N374" s="44"/>
    </row>
    <row r="375" spans="1:14" ht="12.75">
      <c r="A375" s="3"/>
      <c r="B375" s="44"/>
      <c r="C375" s="3"/>
      <c r="D375" s="44"/>
      <c r="E375" s="3"/>
      <c r="F375" s="3"/>
      <c r="G375" s="3"/>
      <c r="H375" s="3"/>
      <c r="I375" s="3"/>
      <c r="J375" s="3"/>
      <c r="K375" s="3"/>
      <c r="L375" s="3"/>
      <c r="M375" s="3"/>
      <c r="N375" s="44"/>
    </row>
    <row r="376" spans="1:14" ht="12.75">
      <c r="A376" s="3"/>
      <c r="B376" s="44"/>
      <c r="C376" s="3"/>
      <c r="D376" s="44"/>
      <c r="E376" s="3"/>
      <c r="F376" s="3"/>
      <c r="G376" s="3"/>
      <c r="H376" s="3"/>
      <c r="I376" s="3"/>
      <c r="J376" s="3"/>
      <c r="K376" s="3"/>
      <c r="L376" s="3"/>
      <c r="M376" s="3"/>
      <c r="N376" s="44"/>
    </row>
    <row r="377" spans="1:14" ht="12.75">
      <c r="A377" s="3"/>
      <c r="B377" s="44"/>
      <c r="C377" s="3"/>
      <c r="D377" s="44"/>
      <c r="E377" s="3"/>
      <c r="F377" s="3"/>
      <c r="G377" s="3"/>
      <c r="H377" s="3"/>
      <c r="I377" s="3"/>
      <c r="J377" s="3"/>
      <c r="K377" s="3"/>
      <c r="L377" s="3"/>
      <c r="M377" s="3"/>
      <c r="N377" s="44"/>
    </row>
    <row r="378" spans="1:14" ht="12.75">
      <c r="A378" s="3"/>
      <c r="B378" s="44"/>
      <c r="C378" s="3"/>
      <c r="D378" s="44"/>
      <c r="E378" s="3"/>
      <c r="F378" s="3"/>
      <c r="G378" s="3"/>
      <c r="H378" s="3"/>
      <c r="I378" s="3"/>
      <c r="J378" s="3"/>
      <c r="K378" s="3"/>
      <c r="L378" s="3"/>
      <c r="M378" s="3"/>
      <c r="N378" s="44"/>
    </row>
    <row r="379" spans="1:14" ht="12.75">
      <c r="A379" s="3"/>
      <c r="B379" s="44"/>
      <c r="C379" s="3"/>
      <c r="D379" s="44"/>
      <c r="E379" s="3"/>
      <c r="F379" s="3"/>
      <c r="G379" s="3"/>
      <c r="H379" s="3"/>
      <c r="I379" s="3"/>
      <c r="J379" s="3"/>
      <c r="K379" s="3"/>
      <c r="L379" s="3"/>
      <c r="M379" s="3"/>
      <c r="N379" s="44"/>
    </row>
    <row r="380" spans="1:14" ht="12.75">
      <c r="A380" s="3"/>
      <c r="B380" s="44"/>
      <c r="C380" s="3"/>
      <c r="D380" s="44"/>
      <c r="E380" s="3"/>
      <c r="F380" s="3"/>
      <c r="G380" s="3"/>
      <c r="H380" s="3"/>
      <c r="I380" s="3"/>
      <c r="J380" s="3"/>
      <c r="K380" s="3"/>
      <c r="L380" s="3"/>
      <c r="M380" s="3"/>
      <c r="N380" s="44"/>
    </row>
    <row r="381" spans="1:14" ht="12.75">
      <c r="A381" s="3"/>
      <c r="B381" s="44"/>
      <c r="C381" s="3"/>
      <c r="D381" s="44"/>
      <c r="E381" s="3"/>
      <c r="F381" s="3"/>
      <c r="G381" s="3"/>
      <c r="H381" s="3"/>
      <c r="I381" s="3"/>
      <c r="J381" s="3"/>
      <c r="K381" s="3"/>
      <c r="L381" s="3"/>
      <c r="M381" s="3"/>
      <c r="N381" s="44"/>
    </row>
    <row r="382" spans="1:14" ht="12.75">
      <c r="A382" s="3"/>
      <c r="B382" s="44"/>
      <c r="C382" s="3"/>
      <c r="D382" s="44"/>
      <c r="E382" s="3"/>
      <c r="F382" s="3"/>
      <c r="G382" s="3"/>
      <c r="H382" s="3"/>
      <c r="I382" s="3"/>
      <c r="J382" s="3"/>
      <c r="K382" s="3"/>
      <c r="L382" s="3"/>
      <c r="M382" s="3"/>
      <c r="N382" s="44"/>
    </row>
    <row r="383" spans="1:14" ht="12.75">
      <c r="A383" s="3"/>
      <c r="B383" s="44"/>
      <c r="C383" s="3"/>
      <c r="D383" s="44"/>
      <c r="E383" s="3"/>
      <c r="F383" s="3"/>
      <c r="G383" s="3"/>
      <c r="H383" s="3"/>
      <c r="I383" s="3"/>
      <c r="J383" s="3"/>
      <c r="K383" s="3"/>
      <c r="L383" s="3"/>
      <c r="M383" s="3"/>
      <c r="N383" s="44"/>
    </row>
    <row r="384" spans="1:14" ht="12.75">
      <c r="A384" s="3"/>
      <c r="B384" s="44"/>
      <c r="C384" s="3"/>
      <c r="D384" s="44"/>
      <c r="E384" s="3"/>
      <c r="F384" s="3"/>
      <c r="G384" s="3"/>
      <c r="H384" s="3"/>
      <c r="I384" s="3"/>
      <c r="J384" s="3"/>
      <c r="K384" s="3"/>
      <c r="L384" s="3"/>
      <c r="M384" s="3"/>
      <c r="N384" s="44"/>
    </row>
    <row r="385" spans="1:14" ht="12.75">
      <c r="A385" s="3"/>
      <c r="B385" s="44"/>
      <c r="C385" s="3"/>
      <c r="D385" s="44"/>
      <c r="E385" s="3"/>
      <c r="F385" s="3"/>
      <c r="G385" s="3"/>
      <c r="H385" s="3"/>
      <c r="I385" s="3"/>
      <c r="J385" s="3"/>
      <c r="K385" s="3"/>
      <c r="L385" s="3"/>
      <c r="M385" s="3"/>
      <c r="N385" s="44"/>
    </row>
    <row r="386" spans="1:14" ht="12.75">
      <c r="A386" s="3"/>
      <c r="B386" s="44"/>
      <c r="C386" s="3"/>
      <c r="D386" s="44"/>
      <c r="E386" s="3"/>
      <c r="F386" s="3"/>
      <c r="G386" s="3"/>
      <c r="H386" s="3"/>
      <c r="I386" s="3"/>
      <c r="J386" s="3"/>
      <c r="K386" s="3"/>
      <c r="L386" s="3"/>
      <c r="M386" s="3"/>
      <c r="N386" s="44"/>
    </row>
    <row r="387" spans="1:14" ht="12.75">
      <c r="A387" s="3"/>
      <c r="B387" s="44"/>
      <c r="C387" s="3"/>
      <c r="D387" s="44"/>
      <c r="E387" s="3"/>
      <c r="F387" s="3"/>
      <c r="G387" s="3"/>
      <c r="H387" s="3"/>
      <c r="I387" s="3"/>
      <c r="J387" s="3"/>
      <c r="K387" s="3"/>
      <c r="L387" s="3"/>
      <c r="M387" s="3"/>
      <c r="N387" s="44"/>
    </row>
    <row r="388" spans="1:14" ht="12.75">
      <c r="A388" s="3"/>
      <c r="B388" s="44"/>
      <c r="C388" s="3"/>
      <c r="D388" s="44"/>
      <c r="E388" s="3"/>
      <c r="F388" s="3"/>
      <c r="G388" s="3"/>
      <c r="H388" s="3"/>
      <c r="I388" s="3"/>
      <c r="J388" s="3"/>
      <c r="K388" s="3"/>
      <c r="L388" s="3"/>
      <c r="M388" s="3"/>
      <c r="N388" s="44"/>
    </row>
    <row r="389" spans="1:14" ht="12.75">
      <c r="A389" s="3"/>
      <c r="B389" s="44"/>
      <c r="C389" s="3"/>
      <c r="D389" s="44"/>
      <c r="E389" s="3"/>
      <c r="F389" s="3"/>
      <c r="G389" s="3"/>
      <c r="H389" s="3"/>
      <c r="I389" s="3"/>
      <c r="J389" s="3"/>
      <c r="K389" s="3"/>
      <c r="L389" s="3"/>
      <c r="M389" s="3"/>
      <c r="N389" s="44"/>
    </row>
    <row r="390" spans="1:14" ht="12.75">
      <c r="A390" s="3"/>
      <c r="B390" s="44"/>
      <c r="C390" s="3"/>
      <c r="D390" s="44"/>
      <c r="E390" s="3"/>
      <c r="F390" s="3"/>
      <c r="G390" s="3"/>
      <c r="H390" s="3"/>
      <c r="I390" s="3"/>
      <c r="J390" s="3"/>
      <c r="K390" s="3"/>
      <c r="L390" s="3"/>
      <c r="M390" s="3"/>
      <c r="N390" s="44"/>
    </row>
    <row r="391" spans="1:14" ht="12.75">
      <c r="A391" s="3"/>
      <c r="B391" s="44"/>
      <c r="C391" s="3"/>
      <c r="D391" s="44"/>
      <c r="E391" s="3"/>
      <c r="F391" s="3"/>
      <c r="G391" s="3"/>
      <c r="H391" s="3"/>
      <c r="I391" s="3"/>
      <c r="J391" s="3"/>
      <c r="K391" s="3"/>
      <c r="L391" s="3"/>
      <c r="M391" s="3"/>
      <c r="N391" s="44"/>
    </row>
    <row r="392" spans="1:14" ht="12.75">
      <c r="A392" s="3"/>
      <c r="B392" s="44"/>
      <c r="C392" s="3"/>
      <c r="D392" s="44"/>
      <c r="E392" s="3"/>
      <c r="F392" s="3"/>
      <c r="G392" s="3"/>
      <c r="H392" s="3"/>
      <c r="I392" s="3"/>
      <c r="J392" s="3"/>
      <c r="K392" s="3"/>
      <c r="L392" s="3"/>
      <c r="M392" s="3"/>
      <c r="N392" s="44"/>
    </row>
    <row r="393" spans="1:14" ht="12.75">
      <c r="A393" s="3"/>
      <c r="B393" s="44"/>
      <c r="C393" s="3"/>
      <c r="D393" s="44"/>
      <c r="E393" s="3"/>
      <c r="F393" s="3"/>
      <c r="G393" s="3"/>
      <c r="H393" s="3"/>
      <c r="I393" s="3"/>
      <c r="J393" s="3"/>
      <c r="K393" s="3"/>
      <c r="L393" s="3"/>
      <c r="M393" s="3"/>
      <c r="N393" s="44"/>
    </row>
    <row r="394" spans="1:14" ht="12.75">
      <c r="A394" s="3"/>
      <c r="B394" s="44"/>
      <c r="C394" s="3"/>
      <c r="D394" s="44"/>
      <c r="E394" s="3"/>
      <c r="F394" s="3"/>
      <c r="G394" s="3"/>
      <c r="H394" s="3"/>
      <c r="I394" s="3"/>
      <c r="J394" s="3"/>
      <c r="K394" s="3"/>
      <c r="L394" s="3"/>
      <c r="M394" s="3"/>
      <c r="N394" s="44"/>
    </row>
    <row r="395" spans="1:14" ht="12.75">
      <c r="A395" s="3"/>
      <c r="B395" s="44"/>
      <c r="C395" s="3"/>
      <c r="D395" s="44"/>
      <c r="E395" s="3"/>
      <c r="F395" s="3"/>
      <c r="G395" s="3"/>
      <c r="H395" s="3"/>
      <c r="I395" s="3"/>
      <c r="J395" s="3"/>
      <c r="K395" s="3"/>
      <c r="L395" s="3"/>
      <c r="M395" s="3"/>
      <c r="N395" s="44"/>
    </row>
    <row r="396" spans="1:14" ht="12.75">
      <c r="A396" s="3"/>
      <c r="B396" s="44"/>
      <c r="C396" s="3"/>
      <c r="D396" s="44"/>
      <c r="E396" s="3"/>
      <c r="F396" s="3"/>
      <c r="G396" s="3"/>
      <c r="H396" s="3"/>
      <c r="I396" s="3"/>
      <c r="J396" s="3"/>
      <c r="K396" s="3"/>
      <c r="L396" s="3"/>
      <c r="M396" s="3"/>
      <c r="N396" s="44"/>
    </row>
    <row r="397" spans="1:14" ht="12.75">
      <c r="A397" s="3"/>
      <c r="B397" s="44"/>
      <c r="C397" s="3"/>
      <c r="D397" s="44"/>
      <c r="E397" s="3"/>
      <c r="F397" s="3"/>
      <c r="G397" s="3"/>
      <c r="H397" s="3"/>
      <c r="I397" s="3"/>
      <c r="J397" s="3"/>
      <c r="K397" s="3"/>
      <c r="L397" s="3"/>
      <c r="M397" s="3"/>
      <c r="N397" s="44"/>
    </row>
    <row r="398" spans="1:14" ht="12.75">
      <c r="A398" s="3"/>
      <c r="B398" s="44"/>
      <c r="C398" s="3"/>
      <c r="D398" s="44"/>
      <c r="E398" s="3"/>
      <c r="F398" s="3"/>
      <c r="G398" s="3"/>
      <c r="H398" s="3"/>
      <c r="I398" s="3"/>
      <c r="J398" s="3"/>
      <c r="K398" s="3"/>
      <c r="L398" s="3"/>
      <c r="M398" s="3"/>
      <c r="N398" s="44"/>
    </row>
    <row r="399" spans="1:14" ht="12.75">
      <c r="A399" s="3"/>
      <c r="B399" s="44"/>
      <c r="C399" s="3"/>
      <c r="D399" s="44"/>
      <c r="E399" s="3"/>
      <c r="F399" s="3"/>
      <c r="G399" s="3"/>
      <c r="H399" s="3"/>
      <c r="I399" s="3"/>
      <c r="J399" s="3"/>
      <c r="K399" s="3"/>
      <c r="L399" s="3"/>
      <c r="M399" s="3"/>
      <c r="N399" s="44"/>
    </row>
    <row r="400" spans="1:14" ht="12.75">
      <c r="A400" s="3"/>
      <c r="B400" s="44"/>
      <c r="C400" s="3"/>
      <c r="D400" s="44"/>
      <c r="E400" s="3"/>
      <c r="F400" s="3"/>
      <c r="G400" s="3"/>
      <c r="H400" s="3"/>
      <c r="I400" s="3"/>
      <c r="J400" s="3"/>
      <c r="K400" s="3"/>
      <c r="L400" s="3"/>
      <c r="M400" s="3"/>
      <c r="N400" s="44"/>
    </row>
    <row r="401" spans="1:14" ht="12.75">
      <c r="A401" s="3"/>
      <c r="B401" s="44"/>
      <c r="C401" s="3"/>
      <c r="D401" s="44"/>
      <c r="E401" s="3"/>
      <c r="F401" s="3"/>
      <c r="G401" s="3"/>
      <c r="H401" s="3"/>
      <c r="I401" s="3"/>
      <c r="J401" s="3"/>
      <c r="K401" s="3"/>
      <c r="L401" s="3"/>
      <c r="M401" s="3"/>
      <c r="N401" s="44"/>
    </row>
    <row r="402" spans="1:14" ht="12.75">
      <c r="A402" s="3"/>
      <c r="B402" s="44"/>
      <c r="C402" s="3"/>
      <c r="D402" s="44"/>
      <c r="E402" s="3"/>
      <c r="F402" s="3"/>
      <c r="G402" s="3"/>
      <c r="H402" s="3"/>
      <c r="I402" s="3"/>
      <c r="J402" s="3"/>
      <c r="K402" s="3"/>
      <c r="L402" s="3"/>
      <c r="M402" s="3"/>
      <c r="N402" s="44"/>
    </row>
    <row r="403" spans="1:14" ht="12.75">
      <c r="A403" s="3"/>
      <c r="B403" s="44"/>
      <c r="C403" s="3"/>
      <c r="D403" s="44"/>
      <c r="E403" s="3"/>
      <c r="F403" s="3"/>
      <c r="G403" s="3"/>
      <c r="H403" s="3"/>
      <c r="I403" s="3"/>
      <c r="J403" s="3"/>
      <c r="K403" s="3"/>
      <c r="L403" s="3"/>
      <c r="M403" s="3"/>
      <c r="N403" s="44"/>
    </row>
    <row r="404" spans="1:14" ht="12.75">
      <c r="A404" s="3"/>
      <c r="B404" s="44"/>
      <c r="C404" s="3"/>
      <c r="D404" s="44"/>
      <c r="E404" s="3"/>
      <c r="F404" s="3"/>
      <c r="G404" s="3"/>
      <c r="H404" s="3"/>
      <c r="I404" s="3"/>
      <c r="J404" s="3"/>
      <c r="K404" s="3"/>
      <c r="L404" s="3"/>
      <c r="M404" s="3"/>
      <c r="N404" s="44"/>
    </row>
    <row r="405" spans="1:14" ht="12.75">
      <c r="A405" s="3"/>
      <c r="B405" s="44"/>
      <c r="C405" s="3"/>
      <c r="D405" s="44"/>
      <c r="E405" s="3"/>
      <c r="F405" s="3"/>
      <c r="G405" s="3"/>
      <c r="H405" s="3"/>
      <c r="I405" s="3"/>
      <c r="J405" s="3"/>
      <c r="K405" s="3"/>
      <c r="L405" s="3"/>
      <c r="M405" s="3"/>
      <c r="N405" s="44"/>
    </row>
    <row r="406" spans="1:14" ht="12.75">
      <c r="A406" s="3"/>
      <c r="B406" s="44"/>
      <c r="C406" s="3"/>
      <c r="D406" s="44"/>
      <c r="E406" s="3"/>
      <c r="F406" s="3"/>
      <c r="G406" s="3"/>
      <c r="H406" s="3"/>
      <c r="I406" s="3"/>
      <c r="J406" s="3"/>
      <c r="K406" s="3"/>
      <c r="L406" s="3"/>
      <c r="M406" s="3"/>
      <c r="N406" s="44"/>
    </row>
    <row r="407" spans="1:14" ht="12.75">
      <c r="A407" s="3"/>
      <c r="B407" s="44"/>
      <c r="C407" s="3"/>
      <c r="D407" s="44"/>
      <c r="E407" s="3"/>
      <c r="F407" s="3"/>
      <c r="G407" s="3"/>
      <c r="H407" s="3"/>
      <c r="I407" s="3"/>
      <c r="J407" s="3"/>
      <c r="K407" s="3"/>
      <c r="L407" s="3"/>
      <c r="M407" s="3"/>
      <c r="N407" s="44"/>
    </row>
    <row r="408" spans="1:14" ht="12.75">
      <c r="A408" s="3"/>
      <c r="B408" s="44"/>
      <c r="C408" s="3"/>
      <c r="D408" s="44"/>
      <c r="E408" s="3"/>
      <c r="F408" s="3"/>
      <c r="G408" s="3"/>
      <c r="H408" s="3"/>
      <c r="I408" s="3"/>
      <c r="J408" s="3"/>
      <c r="K408" s="3"/>
      <c r="L408" s="3"/>
      <c r="M408" s="3"/>
      <c r="N408" s="44"/>
    </row>
    <row r="409" spans="1:14" ht="12.75">
      <c r="A409" s="3"/>
      <c r="B409" s="44"/>
      <c r="C409" s="3"/>
      <c r="D409" s="44"/>
      <c r="E409" s="3"/>
      <c r="F409" s="3"/>
      <c r="G409" s="3"/>
      <c r="H409" s="3"/>
      <c r="I409" s="3"/>
      <c r="J409" s="3"/>
      <c r="K409" s="3"/>
      <c r="L409" s="3"/>
      <c r="M409" s="3"/>
      <c r="N409" s="44"/>
    </row>
    <row r="410" spans="1:14" ht="12.75">
      <c r="A410" s="3"/>
      <c r="B410" s="44"/>
      <c r="C410" s="3"/>
      <c r="D410" s="44"/>
      <c r="E410" s="3"/>
      <c r="F410" s="3"/>
      <c r="G410" s="3"/>
      <c r="H410" s="3"/>
      <c r="I410" s="3"/>
      <c r="J410" s="3"/>
      <c r="K410" s="3"/>
      <c r="L410" s="3"/>
      <c r="M410" s="3"/>
      <c r="N410" s="44"/>
    </row>
    <row r="411" spans="1:14" ht="12.75">
      <c r="A411" s="3"/>
      <c r="B411" s="44"/>
      <c r="C411" s="3"/>
      <c r="D411" s="44"/>
      <c r="E411" s="3"/>
      <c r="F411" s="3"/>
      <c r="G411" s="3"/>
      <c r="H411" s="3"/>
      <c r="I411" s="3"/>
      <c r="J411" s="3"/>
      <c r="K411" s="3"/>
      <c r="L411" s="3"/>
      <c r="M411" s="3"/>
      <c r="N411" s="44"/>
    </row>
    <row r="412" spans="1:14" ht="12.75">
      <c r="A412" s="3"/>
      <c r="B412" s="44"/>
      <c r="C412" s="3"/>
      <c r="D412" s="44"/>
      <c r="E412" s="3"/>
      <c r="F412" s="3"/>
      <c r="G412" s="3"/>
      <c r="H412" s="3"/>
      <c r="I412" s="3"/>
      <c r="J412" s="3"/>
      <c r="K412" s="3"/>
      <c r="L412" s="3"/>
      <c r="M412" s="3"/>
      <c r="N412" s="44"/>
    </row>
    <row r="413" spans="1:14" ht="12.75">
      <c r="A413" s="3"/>
      <c r="B413" s="44"/>
      <c r="C413" s="3"/>
      <c r="D413" s="44"/>
      <c r="E413" s="3"/>
      <c r="F413" s="3"/>
      <c r="G413" s="3"/>
      <c r="H413" s="3"/>
      <c r="I413" s="3"/>
      <c r="J413" s="3"/>
      <c r="K413" s="3"/>
      <c r="L413" s="3"/>
      <c r="M413" s="3"/>
      <c r="N413" s="44"/>
    </row>
    <row r="414" spans="1:14" ht="12.75">
      <c r="A414" s="3"/>
      <c r="B414" s="44"/>
      <c r="C414" s="3"/>
      <c r="D414" s="44"/>
      <c r="E414" s="3"/>
      <c r="F414" s="3"/>
      <c r="G414" s="3"/>
      <c r="H414" s="3"/>
      <c r="I414" s="3"/>
      <c r="J414" s="3"/>
      <c r="K414" s="3"/>
      <c r="L414" s="3"/>
      <c r="M414" s="3"/>
      <c r="N414" s="44"/>
    </row>
    <row r="415" spans="1:14" ht="12.75">
      <c r="A415" s="3"/>
      <c r="B415" s="44"/>
      <c r="C415" s="3"/>
      <c r="D415" s="44"/>
      <c r="E415" s="3"/>
      <c r="F415" s="3"/>
      <c r="G415" s="3"/>
      <c r="H415" s="3"/>
      <c r="I415" s="3"/>
      <c r="J415" s="3"/>
      <c r="K415" s="3"/>
      <c r="L415" s="3"/>
      <c r="M415" s="3"/>
      <c r="N415" s="44"/>
    </row>
    <row r="416" spans="1:14" ht="12.75">
      <c r="A416" s="3"/>
      <c r="B416" s="44"/>
      <c r="C416" s="3"/>
      <c r="D416" s="44"/>
      <c r="E416" s="3"/>
      <c r="F416" s="3"/>
      <c r="G416" s="3"/>
      <c r="H416" s="3"/>
      <c r="I416" s="3"/>
      <c r="J416" s="3"/>
      <c r="K416" s="3"/>
      <c r="L416" s="3"/>
      <c r="M416" s="3"/>
      <c r="N416" s="44"/>
    </row>
    <row r="417" spans="1:14" ht="12.75">
      <c r="A417" s="3"/>
      <c r="B417" s="44"/>
      <c r="C417" s="3"/>
      <c r="D417" s="44"/>
      <c r="E417" s="3"/>
      <c r="F417" s="3"/>
      <c r="G417" s="3"/>
      <c r="H417" s="3"/>
      <c r="I417" s="3"/>
      <c r="J417" s="3"/>
      <c r="K417" s="3"/>
      <c r="L417" s="3"/>
      <c r="M417" s="3"/>
      <c r="N417" s="44"/>
    </row>
    <row r="418" spans="1:14" ht="12.75">
      <c r="A418" s="3"/>
      <c r="B418" s="44"/>
      <c r="C418" s="3"/>
      <c r="D418" s="44"/>
      <c r="E418" s="3"/>
      <c r="F418" s="3"/>
      <c r="G418" s="3"/>
      <c r="H418" s="3"/>
      <c r="I418" s="3"/>
      <c r="J418" s="3"/>
      <c r="K418" s="3"/>
      <c r="L418" s="3"/>
      <c r="M418" s="3"/>
      <c r="N418" s="44"/>
    </row>
    <row r="419" spans="1:14" ht="12.75">
      <c r="A419" s="3"/>
      <c r="B419" s="44"/>
      <c r="C419" s="3"/>
      <c r="D419" s="44"/>
      <c r="E419" s="3"/>
      <c r="F419" s="3"/>
      <c r="G419" s="3"/>
      <c r="H419" s="3"/>
      <c r="I419" s="3"/>
      <c r="J419" s="3"/>
      <c r="K419" s="3"/>
      <c r="L419" s="3"/>
      <c r="M419" s="3"/>
      <c r="N419" s="44"/>
    </row>
    <row r="420" spans="1:14" ht="12.75">
      <c r="A420" s="3"/>
      <c r="B420" s="44"/>
      <c r="C420" s="3"/>
      <c r="D420" s="44"/>
      <c r="E420" s="3"/>
      <c r="F420" s="3"/>
      <c r="G420" s="3"/>
      <c r="H420" s="3"/>
      <c r="I420" s="3"/>
      <c r="J420" s="3"/>
      <c r="K420" s="3"/>
      <c r="L420" s="3"/>
      <c r="M420" s="3"/>
      <c r="N420" s="44"/>
    </row>
    <row r="421" spans="1:14" ht="12.75">
      <c r="A421" s="3"/>
      <c r="B421" s="44"/>
      <c r="C421" s="3"/>
      <c r="D421" s="44"/>
      <c r="E421" s="3"/>
      <c r="F421" s="3"/>
      <c r="G421" s="3"/>
      <c r="H421" s="3"/>
      <c r="I421" s="3"/>
      <c r="J421" s="3"/>
      <c r="K421" s="3"/>
      <c r="L421" s="3"/>
      <c r="M421" s="3"/>
      <c r="N421" s="44"/>
    </row>
    <row r="422" spans="1:14" ht="12.75">
      <c r="A422" s="3"/>
      <c r="B422" s="44"/>
      <c r="C422" s="3"/>
      <c r="D422" s="44"/>
      <c r="E422" s="3"/>
      <c r="F422" s="3"/>
      <c r="G422" s="3"/>
      <c r="H422" s="3"/>
      <c r="I422" s="3"/>
      <c r="J422" s="3"/>
      <c r="K422" s="3"/>
      <c r="L422" s="3"/>
      <c r="M422" s="3"/>
      <c r="N422" s="44"/>
    </row>
    <row r="423" spans="1:14" ht="12.75">
      <c r="A423" s="3"/>
      <c r="B423" s="44"/>
      <c r="C423" s="3"/>
      <c r="D423" s="44"/>
      <c r="E423" s="3"/>
      <c r="F423" s="3"/>
      <c r="G423" s="3"/>
      <c r="H423" s="3"/>
      <c r="I423" s="3"/>
      <c r="J423" s="3"/>
      <c r="K423" s="3"/>
      <c r="L423" s="3"/>
      <c r="M423" s="3"/>
      <c r="N423" s="44"/>
    </row>
    <row r="424" spans="1:14" ht="12.75">
      <c r="A424" s="3"/>
      <c r="B424" s="44"/>
      <c r="C424" s="3"/>
      <c r="D424" s="44"/>
      <c r="E424" s="3"/>
      <c r="F424" s="3"/>
      <c r="G424" s="3"/>
      <c r="H424" s="3"/>
      <c r="I424" s="3"/>
      <c r="J424" s="3"/>
      <c r="K424" s="3"/>
      <c r="L424" s="3"/>
      <c r="M424" s="3"/>
      <c r="N424" s="44"/>
    </row>
    <row r="425" spans="1:14" ht="12.75">
      <c r="A425" s="3"/>
      <c r="B425" s="44"/>
      <c r="C425" s="3"/>
      <c r="D425" s="44"/>
      <c r="E425" s="3"/>
      <c r="F425" s="3"/>
      <c r="G425" s="3"/>
      <c r="H425" s="3"/>
      <c r="I425" s="3"/>
      <c r="J425" s="3"/>
      <c r="K425" s="3"/>
      <c r="L425" s="3"/>
      <c r="M425" s="3"/>
      <c r="N425" s="44"/>
    </row>
    <row r="426" spans="1:14" ht="12.75">
      <c r="A426" s="3"/>
      <c r="B426" s="44"/>
      <c r="C426" s="3"/>
      <c r="D426" s="44"/>
      <c r="E426" s="3"/>
      <c r="F426" s="3"/>
      <c r="G426" s="3"/>
      <c r="H426" s="3"/>
      <c r="I426" s="3"/>
      <c r="J426" s="3"/>
      <c r="K426" s="3"/>
      <c r="L426" s="3"/>
      <c r="M426" s="3"/>
      <c r="N426" s="44"/>
    </row>
    <row r="427" spans="1:14" ht="12.75">
      <c r="A427" s="3"/>
      <c r="B427" s="44"/>
      <c r="C427" s="3"/>
      <c r="D427" s="44"/>
      <c r="E427" s="3"/>
      <c r="F427" s="3"/>
      <c r="G427" s="3"/>
      <c r="H427" s="3"/>
      <c r="I427" s="3"/>
      <c r="J427" s="3"/>
      <c r="K427" s="3"/>
      <c r="L427" s="3"/>
      <c r="M427" s="3"/>
      <c r="N427" s="44"/>
    </row>
    <row r="428" spans="1:14" ht="12.75">
      <c r="A428" s="3"/>
      <c r="B428" s="44"/>
      <c r="C428" s="3"/>
      <c r="D428" s="44"/>
      <c r="E428" s="3"/>
      <c r="F428" s="3"/>
      <c r="G428" s="3"/>
      <c r="H428" s="3"/>
      <c r="I428" s="3"/>
      <c r="J428" s="3"/>
      <c r="K428" s="3"/>
      <c r="L428" s="3"/>
      <c r="M428" s="3"/>
      <c r="N428" s="44"/>
    </row>
    <row r="429" spans="1:14" ht="12.75">
      <c r="A429" s="3"/>
      <c r="B429" s="44"/>
      <c r="C429" s="3"/>
      <c r="D429" s="44"/>
      <c r="E429" s="3"/>
      <c r="F429" s="3"/>
      <c r="G429" s="3"/>
      <c r="H429" s="3"/>
      <c r="I429" s="3"/>
      <c r="J429" s="3"/>
      <c r="K429" s="3"/>
      <c r="L429" s="3"/>
      <c r="M429" s="3"/>
      <c r="N429" s="44"/>
    </row>
    <row r="430" spans="1:14" ht="12.75">
      <c r="A430" s="3"/>
      <c r="B430" s="44"/>
      <c r="C430" s="3"/>
      <c r="D430" s="44"/>
      <c r="E430" s="3"/>
      <c r="F430" s="3"/>
      <c r="G430" s="3"/>
      <c r="H430" s="3"/>
      <c r="I430" s="3"/>
      <c r="J430" s="3"/>
      <c r="K430" s="3"/>
      <c r="L430" s="3"/>
      <c r="M430" s="3"/>
      <c r="N430" s="44"/>
    </row>
    <row r="431" spans="1:14" ht="12.75">
      <c r="A431" s="3"/>
      <c r="B431" s="44"/>
      <c r="C431" s="3"/>
      <c r="D431" s="44"/>
      <c r="E431" s="3"/>
      <c r="F431" s="3"/>
      <c r="G431" s="3"/>
      <c r="H431" s="3"/>
      <c r="I431" s="3"/>
      <c r="J431" s="3"/>
      <c r="K431" s="3"/>
      <c r="L431" s="3"/>
      <c r="M431" s="3"/>
      <c r="N431" s="44"/>
    </row>
    <row r="432" spans="1:14" ht="12.75">
      <c r="A432" s="3"/>
      <c r="B432" s="44"/>
      <c r="C432" s="3"/>
      <c r="D432" s="44"/>
      <c r="E432" s="3"/>
      <c r="F432" s="3"/>
      <c r="G432" s="3"/>
      <c r="H432" s="3"/>
      <c r="I432" s="3"/>
      <c r="J432" s="3"/>
      <c r="K432" s="3"/>
      <c r="L432" s="3"/>
      <c r="M432" s="3"/>
      <c r="N432" s="44"/>
    </row>
    <row r="433" spans="1:14" ht="12.75">
      <c r="A433" s="3"/>
      <c r="B433" s="44"/>
      <c r="C433" s="3"/>
      <c r="D433" s="44"/>
      <c r="E433" s="3"/>
      <c r="F433" s="3"/>
      <c r="G433" s="3"/>
      <c r="H433" s="3"/>
      <c r="I433" s="3"/>
      <c r="J433" s="3"/>
      <c r="K433" s="3"/>
      <c r="L433" s="3"/>
      <c r="M433" s="3"/>
      <c r="N433" s="44"/>
    </row>
    <row r="434" spans="1:14" ht="12.75">
      <c r="A434" s="3"/>
      <c r="B434" s="44"/>
      <c r="C434" s="3"/>
      <c r="D434" s="44"/>
      <c r="E434" s="3"/>
      <c r="F434" s="3"/>
      <c r="G434" s="3"/>
      <c r="H434" s="3"/>
      <c r="I434" s="3"/>
      <c r="J434" s="3"/>
      <c r="K434" s="3"/>
      <c r="L434" s="3"/>
      <c r="M434" s="3"/>
      <c r="N434" s="44"/>
    </row>
    <row r="435" spans="1:14" ht="12.75">
      <c r="A435" s="3"/>
      <c r="B435" s="44"/>
      <c r="C435" s="3"/>
      <c r="D435" s="44"/>
      <c r="E435" s="3"/>
      <c r="F435" s="3"/>
      <c r="G435" s="3"/>
      <c r="H435" s="3"/>
      <c r="I435" s="3"/>
      <c r="J435" s="3"/>
      <c r="K435" s="3"/>
      <c r="L435" s="3"/>
      <c r="M435" s="3"/>
      <c r="N435" s="44"/>
    </row>
    <row r="436" spans="1:14" ht="12.75">
      <c r="A436" s="3"/>
      <c r="B436" s="44"/>
      <c r="C436" s="3"/>
      <c r="D436" s="44"/>
      <c r="E436" s="3"/>
      <c r="F436" s="3"/>
      <c r="G436" s="3"/>
      <c r="H436" s="3"/>
      <c r="I436" s="3"/>
      <c r="J436" s="3"/>
      <c r="K436" s="3"/>
      <c r="L436" s="3"/>
      <c r="M436" s="3"/>
      <c r="N436" s="44"/>
    </row>
    <row r="437" spans="1:14" ht="12.75">
      <c r="A437" s="3"/>
      <c r="B437" s="44"/>
      <c r="C437" s="3"/>
      <c r="D437" s="44"/>
      <c r="E437" s="3"/>
      <c r="F437" s="3"/>
      <c r="G437" s="3"/>
      <c r="H437" s="3"/>
      <c r="I437" s="3"/>
      <c r="J437" s="3"/>
      <c r="K437" s="3"/>
      <c r="L437" s="3"/>
      <c r="M437" s="3"/>
      <c r="N437" s="44"/>
    </row>
    <row r="438" spans="1:14" ht="12.75">
      <c r="A438" s="3"/>
      <c r="B438" s="44"/>
      <c r="C438" s="3"/>
      <c r="D438" s="44"/>
      <c r="E438" s="3"/>
      <c r="F438" s="3"/>
      <c r="G438" s="3"/>
      <c r="H438" s="3"/>
      <c r="I438" s="3"/>
      <c r="J438" s="3"/>
      <c r="K438" s="3"/>
      <c r="L438" s="3"/>
      <c r="M438" s="3"/>
      <c r="N438" s="44"/>
    </row>
    <row r="439" spans="1:14" ht="12.75">
      <c r="A439" s="3"/>
      <c r="B439" s="44"/>
      <c r="C439" s="3"/>
      <c r="D439" s="44"/>
      <c r="E439" s="3"/>
      <c r="F439" s="3"/>
      <c r="G439" s="3"/>
      <c r="H439" s="3"/>
      <c r="I439" s="3"/>
      <c r="J439" s="3"/>
      <c r="K439" s="3"/>
      <c r="L439" s="3"/>
      <c r="M439" s="3"/>
      <c r="N439" s="44"/>
    </row>
    <row r="440" spans="1:14" ht="12.75">
      <c r="A440" s="3"/>
      <c r="B440" s="44"/>
      <c r="C440" s="3"/>
      <c r="D440" s="44"/>
      <c r="E440" s="3"/>
      <c r="F440" s="3"/>
      <c r="G440" s="3"/>
      <c r="H440" s="3"/>
      <c r="I440" s="3"/>
      <c r="J440" s="3"/>
      <c r="K440" s="3"/>
      <c r="L440" s="3"/>
      <c r="M440" s="3"/>
      <c r="N440" s="44"/>
    </row>
    <row r="441" spans="1:14" ht="12.75">
      <c r="A441" s="3"/>
      <c r="B441" s="44"/>
      <c r="C441" s="3"/>
      <c r="D441" s="44"/>
      <c r="E441" s="3"/>
      <c r="F441" s="3"/>
      <c r="G441" s="3"/>
      <c r="H441" s="3"/>
      <c r="I441" s="3"/>
      <c r="J441" s="3"/>
      <c r="K441" s="3"/>
      <c r="L441" s="3"/>
      <c r="M441" s="3"/>
      <c r="N441" s="44"/>
    </row>
    <row r="442" spans="1:14" ht="12.75">
      <c r="A442" s="3"/>
      <c r="B442" s="44"/>
      <c r="C442" s="3"/>
      <c r="D442" s="44"/>
      <c r="E442" s="3"/>
      <c r="F442" s="3"/>
      <c r="G442" s="3"/>
      <c r="H442" s="3"/>
      <c r="I442" s="3"/>
      <c r="J442" s="3"/>
      <c r="K442" s="3"/>
      <c r="L442" s="3"/>
      <c r="M442" s="3"/>
      <c r="N442" s="44"/>
    </row>
    <row r="443" spans="1:14" ht="12.75">
      <c r="A443" s="3"/>
      <c r="B443" s="44"/>
      <c r="C443" s="3"/>
      <c r="D443" s="44"/>
      <c r="E443" s="3"/>
      <c r="F443" s="3"/>
      <c r="G443" s="3"/>
      <c r="H443" s="3"/>
      <c r="I443" s="3"/>
      <c r="J443" s="3"/>
      <c r="K443" s="3"/>
      <c r="L443" s="3"/>
      <c r="M443" s="3"/>
      <c r="N443" s="44"/>
    </row>
    <row r="444" spans="1:14" ht="12.75">
      <c r="A444" s="3"/>
      <c r="B444" s="44"/>
      <c r="C444" s="3"/>
      <c r="D444" s="44"/>
      <c r="E444" s="3"/>
      <c r="F444" s="3"/>
      <c r="G444" s="3"/>
      <c r="H444" s="3"/>
      <c r="I444" s="3"/>
      <c r="J444" s="3"/>
      <c r="K444" s="3"/>
      <c r="L444" s="3"/>
      <c r="M444" s="3"/>
      <c r="N444" s="44"/>
    </row>
    <row r="445" spans="1:14" ht="12.75">
      <c r="A445" s="3"/>
      <c r="B445" s="44"/>
      <c r="C445" s="3"/>
      <c r="D445" s="44"/>
      <c r="E445" s="3"/>
      <c r="F445" s="3"/>
      <c r="G445" s="3"/>
      <c r="H445" s="3"/>
      <c r="I445" s="3"/>
      <c r="J445" s="3"/>
      <c r="K445" s="3"/>
      <c r="L445" s="3"/>
      <c r="M445" s="3"/>
      <c r="N445" s="44"/>
    </row>
    <row r="446" spans="1:14" ht="12.75">
      <c r="A446" s="3"/>
      <c r="B446" s="44"/>
      <c r="C446" s="3"/>
      <c r="D446" s="44"/>
      <c r="E446" s="3"/>
      <c r="F446" s="3"/>
      <c r="G446" s="3"/>
      <c r="H446" s="3"/>
      <c r="I446" s="3"/>
      <c r="J446" s="3"/>
      <c r="K446" s="3"/>
      <c r="L446" s="3"/>
      <c r="M446" s="3"/>
      <c r="N446" s="44"/>
    </row>
    <row r="447" spans="1:14" ht="12.75">
      <c r="A447" s="3"/>
      <c r="B447" s="44"/>
      <c r="C447" s="3"/>
      <c r="D447" s="44"/>
      <c r="E447" s="3"/>
      <c r="F447" s="3"/>
      <c r="G447" s="3"/>
      <c r="H447" s="3"/>
      <c r="I447" s="3"/>
      <c r="J447" s="3"/>
      <c r="K447" s="3"/>
      <c r="L447" s="3"/>
      <c r="M447" s="3"/>
      <c r="N447" s="44"/>
    </row>
    <row r="448" spans="1:14" ht="12.75">
      <c r="A448" s="3"/>
      <c r="B448" s="44"/>
      <c r="C448" s="3"/>
      <c r="D448" s="44"/>
      <c r="E448" s="3"/>
      <c r="F448" s="3"/>
      <c r="G448" s="3"/>
      <c r="H448" s="3"/>
      <c r="I448" s="3"/>
      <c r="J448" s="3"/>
      <c r="K448" s="3"/>
      <c r="L448" s="3"/>
      <c r="M448" s="3"/>
      <c r="N448" s="44"/>
    </row>
    <row r="449" spans="1:14" ht="12.75">
      <c r="A449" s="3"/>
      <c r="B449" s="44"/>
      <c r="C449" s="3"/>
      <c r="D449" s="44"/>
      <c r="E449" s="3"/>
      <c r="F449" s="3"/>
      <c r="G449" s="3"/>
      <c r="H449" s="3"/>
      <c r="I449" s="3"/>
      <c r="J449" s="3"/>
      <c r="K449" s="3"/>
      <c r="L449" s="3"/>
      <c r="M449" s="3"/>
      <c r="N449" s="44"/>
    </row>
    <row r="450" spans="1:14" ht="12.75">
      <c r="A450" s="3"/>
      <c r="B450" s="44"/>
      <c r="C450" s="3"/>
      <c r="D450" s="44"/>
      <c r="E450" s="3"/>
      <c r="F450" s="3"/>
      <c r="G450" s="3"/>
      <c r="H450" s="3"/>
      <c r="I450" s="3"/>
      <c r="J450" s="3"/>
      <c r="K450" s="3"/>
      <c r="L450" s="3"/>
      <c r="M450" s="3"/>
      <c r="N450" s="44"/>
    </row>
    <row r="451" spans="1:14" ht="12.75">
      <c r="A451" s="3"/>
      <c r="B451" s="44"/>
      <c r="C451" s="3"/>
      <c r="D451" s="44"/>
      <c r="E451" s="3"/>
      <c r="F451" s="3"/>
      <c r="G451" s="3"/>
      <c r="H451" s="3"/>
      <c r="I451" s="3"/>
      <c r="J451" s="3"/>
      <c r="K451" s="3"/>
      <c r="L451" s="3"/>
      <c r="M451" s="3"/>
      <c r="N451" s="44"/>
    </row>
    <row r="452" spans="1:14" ht="12.75">
      <c r="A452" s="3"/>
      <c r="B452" s="44"/>
      <c r="C452" s="3"/>
      <c r="D452" s="44"/>
      <c r="E452" s="3"/>
      <c r="F452" s="3"/>
      <c r="G452" s="3"/>
      <c r="H452" s="3"/>
      <c r="I452" s="3"/>
      <c r="J452" s="3"/>
      <c r="K452" s="3"/>
      <c r="L452" s="3"/>
      <c r="M452" s="3"/>
      <c r="N452" s="44"/>
    </row>
    <row r="453" spans="1:14" ht="12.75">
      <c r="A453" s="3"/>
      <c r="B453" s="44"/>
      <c r="C453" s="3"/>
      <c r="D453" s="44"/>
      <c r="E453" s="3"/>
      <c r="F453" s="3"/>
      <c r="G453" s="3"/>
      <c r="H453" s="3"/>
      <c r="I453" s="3"/>
      <c r="J453" s="3"/>
      <c r="K453" s="3"/>
      <c r="L453" s="3"/>
      <c r="M453" s="3"/>
      <c r="N453" s="44"/>
    </row>
    <row r="454" spans="1:14" ht="12.75">
      <c r="A454" s="3"/>
      <c r="B454" s="44"/>
      <c r="C454" s="3"/>
      <c r="D454" s="44"/>
      <c r="E454" s="3"/>
      <c r="F454" s="3"/>
      <c r="G454" s="3"/>
      <c r="H454" s="3"/>
      <c r="I454" s="3"/>
      <c r="J454" s="3"/>
      <c r="K454" s="3"/>
      <c r="L454" s="3"/>
      <c r="M454" s="3"/>
      <c r="N454" s="44"/>
    </row>
    <row r="455" spans="1:14" ht="12.75">
      <c r="A455" s="3"/>
      <c r="B455" s="44"/>
      <c r="C455" s="3"/>
      <c r="D455" s="44"/>
      <c r="E455" s="3"/>
      <c r="F455" s="3"/>
      <c r="G455" s="3"/>
      <c r="H455" s="3"/>
      <c r="I455" s="3"/>
      <c r="J455" s="3"/>
      <c r="K455" s="3"/>
      <c r="L455" s="3"/>
      <c r="M455" s="3"/>
      <c r="N455" s="44"/>
    </row>
    <row r="456" spans="1:14" ht="12.75">
      <c r="A456" s="3"/>
      <c r="B456" s="44"/>
      <c r="C456" s="3"/>
      <c r="D456" s="44"/>
      <c r="E456" s="3"/>
      <c r="F456" s="3"/>
      <c r="G456" s="3"/>
      <c r="H456" s="3"/>
      <c r="I456" s="3"/>
      <c r="J456" s="3"/>
      <c r="K456" s="3"/>
      <c r="L456" s="3"/>
      <c r="M456" s="3"/>
      <c r="N456" s="44"/>
    </row>
    <row r="457" spans="1:14" ht="12.75">
      <c r="A457" s="3"/>
      <c r="B457" s="44"/>
      <c r="C457" s="3"/>
      <c r="D457" s="44"/>
      <c r="E457" s="3"/>
      <c r="F457" s="3"/>
      <c r="G457" s="3"/>
      <c r="H457" s="3"/>
      <c r="I457" s="3"/>
      <c r="J457" s="3"/>
      <c r="K457" s="3"/>
      <c r="L457" s="3"/>
      <c r="M457" s="3"/>
      <c r="N457" s="44"/>
    </row>
    <row r="458" spans="1:14" ht="12.75">
      <c r="A458" s="3"/>
      <c r="B458" s="44"/>
      <c r="C458" s="3"/>
      <c r="D458" s="44"/>
      <c r="E458" s="3"/>
      <c r="F458" s="3"/>
      <c r="G458" s="3"/>
      <c r="H458" s="3"/>
      <c r="I458" s="3"/>
      <c r="J458" s="3"/>
      <c r="K458" s="3"/>
      <c r="L458" s="3"/>
      <c r="M458" s="3"/>
      <c r="N458" s="44"/>
    </row>
    <row r="459" spans="1:14" ht="12.75">
      <c r="A459" s="3"/>
      <c r="B459" s="44"/>
      <c r="C459" s="3"/>
      <c r="D459" s="44"/>
      <c r="E459" s="3"/>
      <c r="F459" s="3"/>
      <c r="G459" s="3"/>
      <c r="H459" s="3"/>
      <c r="I459" s="3"/>
      <c r="J459" s="3"/>
      <c r="K459" s="3"/>
      <c r="L459" s="3"/>
      <c r="M459" s="3"/>
      <c r="N459" s="44"/>
    </row>
    <row r="460" spans="1:14" ht="12.75">
      <c r="A460" s="3"/>
      <c r="B460" s="44"/>
      <c r="C460" s="3"/>
      <c r="D460" s="44"/>
      <c r="E460" s="3"/>
      <c r="F460" s="3"/>
      <c r="G460" s="3"/>
      <c r="H460" s="3"/>
      <c r="I460" s="3"/>
      <c r="J460" s="3"/>
      <c r="K460" s="3"/>
      <c r="L460" s="3"/>
      <c r="M460" s="3"/>
      <c r="N460" s="44"/>
    </row>
    <row r="461" spans="1:14" ht="12.75">
      <c r="A461" s="3"/>
      <c r="B461" s="44"/>
      <c r="C461" s="3"/>
      <c r="D461" s="44"/>
      <c r="E461" s="3"/>
      <c r="F461" s="3"/>
      <c r="G461" s="3"/>
      <c r="H461" s="3"/>
      <c r="I461" s="3"/>
      <c r="J461" s="3"/>
      <c r="K461" s="3"/>
      <c r="L461" s="3"/>
      <c r="M461" s="3"/>
      <c r="N461" s="44"/>
    </row>
    <row r="462" spans="1:14" ht="12.75">
      <c r="A462" s="3"/>
      <c r="B462" s="44"/>
      <c r="C462" s="3"/>
      <c r="D462" s="44"/>
      <c r="E462" s="3"/>
      <c r="F462" s="3"/>
      <c r="G462" s="3"/>
      <c r="H462" s="3"/>
      <c r="I462" s="3"/>
      <c r="J462" s="3"/>
      <c r="K462" s="3"/>
      <c r="L462" s="3"/>
      <c r="M462" s="3"/>
      <c r="N462" s="44"/>
    </row>
    <row r="463" spans="1:14" ht="12.75">
      <c r="A463" s="3"/>
      <c r="B463" s="44"/>
      <c r="C463" s="3"/>
      <c r="D463" s="44"/>
      <c r="E463" s="3"/>
      <c r="F463" s="3"/>
      <c r="G463" s="3"/>
      <c r="H463" s="3"/>
      <c r="I463" s="3"/>
      <c r="J463" s="3"/>
      <c r="K463" s="3"/>
      <c r="L463" s="3"/>
      <c r="M463" s="3"/>
      <c r="N463" s="44"/>
    </row>
    <row r="464" spans="1:14" ht="12.75">
      <c r="A464" s="3"/>
      <c r="B464" s="44"/>
      <c r="C464" s="3"/>
      <c r="D464" s="44"/>
      <c r="E464" s="3"/>
      <c r="F464" s="3"/>
      <c r="G464" s="3"/>
      <c r="H464" s="3"/>
      <c r="I464" s="3"/>
      <c r="J464" s="3"/>
      <c r="K464" s="3"/>
      <c r="L464" s="3"/>
      <c r="M464" s="3"/>
      <c r="N464" s="44"/>
    </row>
    <row r="465" spans="1:14" ht="12.75">
      <c r="A465" s="3"/>
      <c r="B465" s="44"/>
      <c r="C465" s="3"/>
      <c r="D465" s="44"/>
      <c r="E465" s="3"/>
      <c r="F465" s="3"/>
      <c r="G465" s="3"/>
      <c r="H465" s="3"/>
      <c r="I465" s="3"/>
      <c r="J465" s="3"/>
      <c r="K465" s="3"/>
      <c r="L465" s="3"/>
      <c r="M465" s="3"/>
      <c r="N465" s="44"/>
    </row>
    <row r="466" spans="1:14" ht="12.75">
      <c r="A466" s="3"/>
      <c r="B466" s="44"/>
      <c r="C466" s="3"/>
      <c r="D466" s="44"/>
      <c r="E466" s="3"/>
      <c r="F466" s="3"/>
      <c r="G466" s="3"/>
      <c r="H466" s="3"/>
      <c r="I466" s="3"/>
      <c r="J466" s="3"/>
      <c r="K466" s="3"/>
      <c r="L466" s="3"/>
      <c r="M466" s="3"/>
      <c r="N466" s="44"/>
    </row>
    <row r="467" spans="1:14" ht="12.75">
      <c r="A467" s="3"/>
      <c r="B467" s="44"/>
      <c r="C467" s="3"/>
      <c r="D467" s="44"/>
      <c r="E467" s="3"/>
      <c r="F467" s="3"/>
      <c r="G467" s="3"/>
      <c r="H467" s="3"/>
      <c r="I467" s="3"/>
      <c r="J467" s="3"/>
      <c r="K467" s="3"/>
      <c r="L467" s="3"/>
      <c r="M467" s="3"/>
      <c r="N467" s="44"/>
    </row>
    <row r="468" spans="1:14" ht="12.75">
      <c r="A468" s="3"/>
      <c r="B468" s="44"/>
      <c r="C468" s="3"/>
      <c r="D468" s="44"/>
      <c r="E468" s="3"/>
      <c r="F468" s="3"/>
      <c r="G468" s="3"/>
      <c r="H468" s="3"/>
      <c r="I468" s="3"/>
      <c r="J468" s="3"/>
      <c r="K468" s="3"/>
      <c r="L468" s="3"/>
      <c r="M468" s="3"/>
      <c r="N468" s="44"/>
    </row>
    <row r="469" spans="1:14" ht="12.75">
      <c r="A469" s="3"/>
      <c r="B469" s="44"/>
      <c r="C469" s="3"/>
      <c r="D469" s="44"/>
      <c r="E469" s="3"/>
      <c r="F469" s="3"/>
      <c r="G469" s="3"/>
      <c r="H469" s="3"/>
      <c r="I469" s="3"/>
      <c r="J469" s="3"/>
      <c r="K469" s="3"/>
      <c r="L469" s="3"/>
      <c r="M469" s="3"/>
      <c r="N469" s="44"/>
    </row>
    <row r="470" spans="1:14" ht="12.75">
      <c r="A470" s="3"/>
      <c r="B470" s="44"/>
      <c r="C470" s="3"/>
      <c r="D470" s="44"/>
      <c r="E470" s="3"/>
      <c r="F470" s="3"/>
      <c r="G470" s="3"/>
      <c r="H470" s="3"/>
      <c r="I470" s="3"/>
      <c r="J470" s="3"/>
      <c r="K470" s="3"/>
      <c r="L470" s="3"/>
      <c r="M470" s="3"/>
      <c r="N470" s="44"/>
    </row>
    <row r="471" spans="1:14" ht="12.75">
      <c r="A471" s="3"/>
      <c r="B471" s="44"/>
      <c r="C471" s="3"/>
      <c r="D471" s="44"/>
      <c r="E471" s="3"/>
      <c r="F471" s="3"/>
      <c r="G471" s="3"/>
      <c r="H471" s="3"/>
      <c r="I471" s="3"/>
      <c r="J471" s="3"/>
      <c r="K471" s="3"/>
      <c r="L471" s="3"/>
      <c r="M471" s="3"/>
      <c r="N471" s="44"/>
    </row>
    <row r="472" spans="1:14" ht="12.75">
      <c r="A472" s="3"/>
      <c r="B472" s="44"/>
      <c r="C472" s="3"/>
      <c r="D472" s="44"/>
      <c r="E472" s="3"/>
      <c r="F472" s="3"/>
      <c r="G472" s="3"/>
      <c r="H472" s="3"/>
      <c r="I472" s="3"/>
      <c r="J472" s="3"/>
      <c r="K472" s="3"/>
      <c r="L472" s="3"/>
      <c r="M472" s="3"/>
      <c r="N472" s="44"/>
    </row>
    <row r="473" spans="1:14" ht="12.75">
      <c r="A473" s="3"/>
      <c r="B473" s="44"/>
      <c r="C473" s="3"/>
      <c r="D473" s="44"/>
      <c r="E473" s="3"/>
      <c r="F473" s="3"/>
      <c r="G473" s="3"/>
      <c r="H473" s="3"/>
      <c r="I473" s="3"/>
      <c r="J473" s="3"/>
      <c r="K473" s="3"/>
      <c r="L473" s="3"/>
      <c r="M473" s="3"/>
      <c r="N473" s="44"/>
    </row>
    <row r="474" spans="1:14" ht="12.75">
      <c r="A474" s="3"/>
      <c r="B474" s="44"/>
      <c r="C474" s="3"/>
      <c r="D474" s="44"/>
      <c r="E474" s="3"/>
      <c r="F474" s="3"/>
      <c r="G474" s="3"/>
      <c r="H474" s="3"/>
      <c r="I474" s="3"/>
      <c r="J474" s="3"/>
      <c r="K474" s="3"/>
      <c r="L474" s="3"/>
      <c r="M474" s="3"/>
      <c r="N474" s="44"/>
    </row>
    <row r="475" spans="1:14" ht="12.75">
      <c r="A475" s="3"/>
      <c r="B475" s="44"/>
      <c r="C475" s="3"/>
      <c r="D475" s="44"/>
      <c r="E475" s="3"/>
      <c r="F475" s="3"/>
      <c r="G475" s="3"/>
      <c r="H475" s="3"/>
      <c r="I475" s="3"/>
      <c r="J475" s="3"/>
      <c r="K475" s="3"/>
      <c r="L475" s="3"/>
      <c r="M475" s="3"/>
      <c r="N475" s="44"/>
    </row>
    <row r="476" spans="1:14" ht="12.75">
      <c r="A476" s="3"/>
      <c r="B476" s="44"/>
      <c r="C476" s="3"/>
      <c r="D476" s="44"/>
      <c r="E476" s="3"/>
      <c r="F476" s="3"/>
      <c r="G476" s="3"/>
      <c r="H476" s="3"/>
      <c r="I476" s="3"/>
      <c r="J476" s="3"/>
      <c r="K476" s="3"/>
      <c r="L476" s="3"/>
      <c r="M476" s="3"/>
      <c r="N476" s="44"/>
    </row>
    <row r="477" spans="1:14" ht="12.75">
      <c r="A477" s="3"/>
      <c r="B477" s="44"/>
      <c r="C477" s="3"/>
      <c r="D477" s="44"/>
      <c r="E477" s="3"/>
      <c r="F477" s="3"/>
      <c r="G477" s="3"/>
      <c r="H477" s="3"/>
      <c r="I477" s="3"/>
      <c r="J477" s="3"/>
      <c r="K477" s="3"/>
      <c r="L477" s="3"/>
      <c r="M477" s="3"/>
      <c r="N477" s="44"/>
    </row>
    <row r="478" spans="1:14" ht="12.75">
      <c r="A478" s="3"/>
      <c r="B478" s="44"/>
      <c r="C478" s="3"/>
      <c r="D478" s="44"/>
      <c r="E478" s="3"/>
      <c r="F478" s="3"/>
      <c r="G478" s="3"/>
      <c r="H478" s="3"/>
      <c r="I478" s="3"/>
      <c r="J478" s="3"/>
      <c r="K478" s="3"/>
      <c r="L478" s="3"/>
      <c r="M478" s="3"/>
      <c r="N478" s="44"/>
    </row>
    <row r="479" spans="1:14" ht="12.75">
      <c r="A479" s="3"/>
      <c r="B479" s="44"/>
      <c r="C479" s="3"/>
      <c r="D479" s="44"/>
      <c r="E479" s="3"/>
      <c r="F479" s="3"/>
      <c r="G479" s="3"/>
      <c r="H479" s="3"/>
      <c r="I479" s="3"/>
      <c r="J479" s="3"/>
      <c r="K479" s="3"/>
      <c r="L479" s="3"/>
      <c r="M479" s="3"/>
      <c r="N479" s="44"/>
    </row>
    <row r="480" spans="1:14" ht="12.75">
      <c r="A480" s="3"/>
      <c r="B480" s="44"/>
      <c r="C480" s="3"/>
      <c r="D480" s="44"/>
      <c r="E480" s="3"/>
      <c r="F480" s="3"/>
      <c r="G480" s="3"/>
      <c r="H480" s="3"/>
      <c r="I480" s="3"/>
      <c r="J480" s="3"/>
      <c r="K480" s="3"/>
      <c r="L480" s="3"/>
      <c r="M480" s="3"/>
      <c r="N480" s="44"/>
    </row>
    <row r="481" spans="1:14" ht="12.75">
      <c r="A481" s="3"/>
      <c r="B481" s="44"/>
      <c r="C481" s="3"/>
      <c r="D481" s="44"/>
      <c r="E481" s="3"/>
      <c r="F481" s="3"/>
      <c r="G481" s="3"/>
      <c r="H481" s="3"/>
      <c r="I481" s="3"/>
      <c r="J481" s="3"/>
      <c r="K481" s="3"/>
      <c r="L481" s="3"/>
      <c r="M481" s="3"/>
      <c r="N481" s="44"/>
    </row>
    <row r="482" spans="1:14" ht="12.75">
      <c r="A482" s="3"/>
      <c r="B482" s="44"/>
      <c r="C482" s="3"/>
      <c r="D482" s="44"/>
      <c r="E482" s="3"/>
      <c r="F482" s="3"/>
      <c r="G482" s="3"/>
      <c r="H482" s="3"/>
      <c r="I482" s="3"/>
      <c r="J482" s="3"/>
      <c r="K482" s="3"/>
      <c r="L482" s="3"/>
      <c r="M482" s="3"/>
      <c r="N482" s="44"/>
    </row>
    <row r="483" spans="1:14" ht="12.75">
      <c r="A483" s="3"/>
      <c r="B483" s="44"/>
      <c r="C483" s="3"/>
      <c r="D483" s="44"/>
      <c r="E483" s="3"/>
      <c r="F483" s="3"/>
      <c r="G483" s="3"/>
      <c r="H483" s="3"/>
      <c r="I483" s="3"/>
      <c r="J483" s="3"/>
      <c r="K483" s="3"/>
      <c r="L483" s="3"/>
      <c r="M483" s="3"/>
      <c r="N483" s="44"/>
    </row>
    <row r="484" spans="1:14" ht="12.75">
      <c r="A484" s="3"/>
      <c r="B484" s="44"/>
      <c r="C484" s="3"/>
      <c r="D484" s="44"/>
      <c r="E484" s="3"/>
      <c r="F484" s="3"/>
      <c r="G484" s="3"/>
      <c r="H484" s="3"/>
      <c r="I484" s="3"/>
      <c r="J484" s="3"/>
      <c r="K484" s="3"/>
      <c r="L484" s="3"/>
      <c r="M484" s="3"/>
      <c r="N484" s="44"/>
    </row>
    <row r="485" spans="1:14" ht="12.75">
      <c r="A485" s="3"/>
      <c r="B485" s="44"/>
      <c r="C485" s="3"/>
      <c r="D485" s="44"/>
      <c r="E485" s="3"/>
      <c r="F485" s="3"/>
      <c r="G485" s="3"/>
      <c r="H485" s="3"/>
      <c r="I485" s="3"/>
      <c r="J485" s="3"/>
      <c r="K485" s="3"/>
      <c r="L485" s="3"/>
      <c r="M485" s="3"/>
      <c r="N485" s="44"/>
    </row>
    <row r="486" spans="1:14" ht="12.75">
      <c r="A486" s="3"/>
      <c r="B486" s="44"/>
      <c r="C486" s="3"/>
      <c r="D486" s="44"/>
      <c r="E486" s="3"/>
      <c r="F486" s="3"/>
      <c r="G486" s="3"/>
      <c r="H486" s="3"/>
      <c r="I486" s="3"/>
      <c r="J486" s="3"/>
      <c r="K486" s="3"/>
      <c r="L486" s="3"/>
      <c r="M486" s="3"/>
      <c r="N486" s="44"/>
    </row>
    <row r="487" spans="1:14" ht="12.75">
      <c r="A487" s="3"/>
      <c r="B487" s="44"/>
      <c r="C487" s="3"/>
      <c r="D487" s="44"/>
      <c r="E487" s="3"/>
      <c r="F487" s="3"/>
      <c r="G487" s="3"/>
      <c r="H487" s="3"/>
      <c r="I487" s="3"/>
      <c r="J487" s="3"/>
      <c r="K487" s="3"/>
      <c r="L487" s="3"/>
      <c r="M487" s="3"/>
      <c r="N487" s="44"/>
    </row>
    <row r="488" spans="1:14" ht="12.75">
      <c r="A488" s="3"/>
      <c r="B488" s="44"/>
      <c r="C488" s="3"/>
      <c r="D488" s="44"/>
      <c r="E488" s="3"/>
      <c r="F488" s="3"/>
      <c r="G488" s="3"/>
      <c r="H488" s="3"/>
      <c r="I488" s="3"/>
      <c r="J488" s="3"/>
      <c r="K488" s="3"/>
      <c r="L488" s="3"/>
      <c r="M488" s="3"/>
      <c r="N488" s="44"/>
    </row>
    <row r="489" spans="1:14" ht="12.75">
      <c r="A489" s="3"/>
      <c r="B489" s="44"/>
      <c r="C489" s="3"/>
      <c r="D489" s="44"/>
      <c r="E489" s="3"/>
      <c r="F489" s="3"/>
      <c r="G489" s="3"/>
      <c r="H489" s="3"/>
      <c r="I489" s="3"/>
      <c r="J489" s="3"/>
      <c r="K489" s="3"/>
      <c r="L489" s="3"/>
      <c r="M489" s="3"/>
      <c r="N489" s="44"/>
    </row>
    <row r="490" spans="1:14" ht="12.75">
      <c r="A490" s="3"/>
      <c r="B490" s="44"/>
      <c r="C490" s="3"/>
      <c r="D490" s="44"/>
      <c r="E490" s="3"/>
      <c r="F490" s="3"/>
      <c r="G490" s="3"/>
      <c r="H490" s="3"/>
      <c r="I490" s="3"/>
      <c r="J490" s="3"/>
      <c r="K490" s="3"/>
      <c r="L490" s="3"/>
      <c r="M490" s="3"/>
      <c r="N490" s="44"/>
    </row>
    <row r="491" spans="1:14" ht="12.75">
      <c r="A491" s="3"/>
      <c r="B491" s="44"/>
      <c r="C491" s="3"/>
      <c r="D491" s="44"/>
      <c r="E491" s="3"/>
      <c r="F491" s="3"/>
      <c r="G491" s="3"/>
      <c r="H491" s="3"/>
      <c r="I491" s="3"/>
      <c r="J491" s="3"/>
      <c r="K491" s="3"/>
      <c r="L491" s="3"/>
      <c r="M491" s="3"/>
      <c r="N491" s="44"/>
    </row>
    <row r="492" spans="1:14" ht="12.75">
      <c r="A492" s="3"/>
      <c r="B492" s="44"/>
      <c r="C492" s="3"/>
      <c r="D492" s="44"/>
      <c r="E492" s="3"/>
      <c r="F492" s="3"/>
      <c r="G492" s="3"/>
      <c r="H492" s="3"/>
      <c r="I492" s="3"/>
      <c r="J492" s="3"/>
      <c r="K492" s="3"/>
      <c r="L492" s="3"/>
      <c r="M492" s="3"/>
      <c r="N492" s="44"/>
    </row>
    <row r="493" spans="1:14" ht="12.75">
      <c r="A493" s="3"/>
      <c r="B493" s="44"/>
      <c r="C493" s="3"/>
      <c r="D493" s="44"/>
      <c r="E493" s="3"/>
      <c r="F493" s="3"/>
      <c r="G493" s="3"/>
      <c r="H493" s="3"/>
      <c r="I493" s="3"/>
      <c r="J493" s="3"/>
      <c r="K493" s="3"/>
      <c r="L493" s="3"/>
      <c r="M493" s="3"/>
      <c r="N493" s="44"/>
    </row>
    <row r="494" spans="1:14" ht="12.75">
      <c r="A494" s="3"/>
      <c r="B494" s="44"/>
      <c r="C494" s="3"/>
      <c r="D494" s="44"/>
      <c r="E494" s="3"/>
      <c r="F494" s="3"/>
      <c r="G494" s="3"/>
      <c r="H494" s="3"/>
      <c r="I494" s="3"/>
      <c r="J494" s="3"/>
      <c r="K494" s="3"/>
      <c r="L494" s="3"/>
      <c r="M494" s="3"/>
      <c r="N494" s="44"/>
    </row>
    <row r="495" spans="1:14" ht="12.75">
      <c r="A495" s="3"/>
      <c r="B495" s="44"/>
      <c r="C495" s="3"/>
      <c r="D495" s="44"/>
      <c r="E495" s="3"/>
      <c r="F495" s="3"/>
      <c r="G495" s="3"/>
      <c r="H495" s="3"/>
      <c r="I495" s="3"/>
      <c r="J495" s="3"/>
      <c r="K495" s="3"/>
      <c r="L495" s="3"/>
      <c r="M495" s="3"/>
      <c r="N495" s="44"/>
    </row>
    <row r="496" spans="1:14" ht="12.75">
      <c r="A496" s="3"/>
      <c r="B496" s="44"/>
      <c r="C496" s="3"/>
      <c r="D496" s="44"/>
      <c r="E496" s="3"/>
      <c r="F496" s="3"/>
      <c r="G496" s="3"/>
      <c r="H496" s="3"/>
      <c r="I496" s="3"/>
      <c r="J496" s="3"/>
      <c r="K496" s="3"/>
      <c r="L496" s="3"/>
      <c r="M496" s="3"/>
      <c r="N496" s="44"/>
    </row>
    <row r="497" spans="1:14" ht="12.75">
      <c r="A497" s="3"/>
      <c r="B497" s="44"/>
      <c r="C497" s="3"/>
      <c r="D497" s="44"/>
      <c r="E497" s="3"/>
      <c r="F497" s="3"/>
      <c r="G497" s="3"/>
      <c r="H497" s="3"/>
      <c r="I497" s="3"/>
      <c r="J497" s="3"/>
      <c r="K497" s="3"/>
      <c r="L497" s="3"/>
      <c r="M497" s="3"/>
      <c r="N497" s="44"/>
    </row>
    <row r="498" spans="1:14" ht="12.75">
      <c r="A498" s="3"/>
      <c r="B498" s="44"/>
      <c r="C498" s="3"/>
      <c r="D498" s="44"/>
      <c r="E498" s="3"/>
      <c r="F498" s="3"/>
      <c r="G498" s="3"/>
      <c r="H498" s="3"/>
      <c r="I498" s="3"/>
      <c r="J498" s="3"/>
      <c r="K498" s="3"/>
      <c r="L498" s="3"/>
      <c r="M498" s="3"/>
      <c r="N498" s="44"/>
    </row>
    <row r="499" spans="1:14" ht="12.75">
      <c r="A499" s="3"/>
      <c r="B499" s="44"/>
      <c r="C499" s="3"/>
      <c r="D499" s="44"/>
      <c r="E499" s="3"/>
      <c r="F499" s="3"/>
      <c r="G499" s="3"/>
      <c r="H499" s="3"/>
      <c r="I499" s="3"/>
      <c r="J499" s="3"/>
      <c r="K499" s="3"/>
      <c r="L499" s="3"/>
      <c r="M499" s="3"/>
      <c r="N499" s="44"/>
    </row>
    <row r="500" spans="1:14" ht="12.75">
      <c r="A500" s="3"/>
      <c r="B500" s="44"/>
      <c r="C500" s="3"/>
      <c r="D500" s="44"/>
      <c r="E500" s="3"/>
      <c r="F500" s="3"/>
      <c r="G500" s="3"/>
      <c r="H500" s="3"/>
      <c r="I500" s="3"/>
      <c r="J500" s="3"/>
      <c r="K500" s="3"/>
      <c r="L500" s="3"/>
      <c r="M500" s="3"/>
      <c r="N500" s="44"/>
    </row>
    <row r="501" spans="1:14" ht="12.75">
      <c r="A501" s="3"/>
      <c r="B501" s="44"/>
      <c r="C501" s="3"/>
      <c r="D501" s="44"/>
      <c r="E501" s="3"/>
      <c r="F501" s="3"/>
      <c r="G501" s="3"/>
      <c r="H501" s="3"/>
      <c r="I501" s="3"/>
      <c r="J501" s="3"/>
      <c r="K501" s="3"/>
      <c r="L501" s="3"/>
      <c r="M501" s="3"/>
      <c r="N501" s="44"/>
    </row>
    <row r="502" spans="1:14" ht="12.75">
      <c r="A502" s="3"/>
      <c r="B502" s="44"/>
      <c r="C502" s="3"/>
      <c r="D502" s="44"/>
      <c r="E502" s="3"/>
      <c r="F502" s="3"/>
      <c r="G502" s="3"/>
      <c r="H502" s="3"/>
      <c r="I502" s="3"/>
      <c r="J502" s="3"/>
      <c r="K502" s="3"/>
      <c r="L502" s="3"/>
      <c r="M502" s="3"/>
      <c r="N502" s="44"/>
    </row>
    <row r="503" spans="1:14" ht="12.75">
      <c r="A503" s="3"/>
      <c r="B503" s="44"/>
      <c r="C503" s="3"/>
      <c r="D503" s="44"/>
      <c r="E503" s="3"/>
      <c r="F503" s="3"/>
      <c r="G503" s="3"/>
      <c r="H503" s="3"/>
      <c r="I503" s="3"/>
      <c r="J503" s="3"/>
      <c r="K503" s="3"/>
      <c r="L503" s="3"/>
      <c r="M503" s="3"/>
      <c r="N503" s="44"/>
    </row>
    <row r="504" spans="1:14" ht="12.75">
      <c r="A504" s="3"/>
      <c r="B504" s="44"/>
      <c r="C504" s="3"/>
      <c r="D504" s="44"/>
      <c r="E504" s="3"/>
      <c r="F504" s="3"/>
      <c r="G504" s="3"/>
      <c r="H504" s="3"/>
      <c r="I504" s="3"/>
      <c r="J504" s="3"/>
      <c r="K504" s="3"/>
      <c r="L504" s="3"/>
      <c r="M504" s="3"/>
      <c r="N504" s="44"/>
    </row>
    <row r="505" spans="1:14" ht="12.75">
      <c r="A505" s="3"/>
      <c r="B505" s="44"/>
      <c r="C505" s="3"/>
      <c r="D505" s="44"/>
      <c r="E505" s="3"/>
      <c r="F505" s="3"/>
      <c r="G505" s="3"/>
      <c r="H505" s="3"/>
      <c r="I505" s="3"/>
      <c r="J505" s="3"/>
      <c r="K505" s="3"/>
      <c r="L505" s="3"/>
      <c r="M505" s="3"/>
      <c r="N505" s="44"/>
    </row>
    <row r="506" spans="1:14" ht="12.75">
      <c r="A506" s="3"/>
      <c r="B506" s="44"/>
      <c r="C506" s="3"/>
      <c r="D506" s="44"/>
      <c r="E506" s="3"/>
      <c r="F506" s="3"/>
      <c r="G506" s="3"/>
      <c r="H506" s="3"/>
      <c r="I506" s="3"/>
      <c r="J506" s="3"/>
      <c r="K506" s="3"/>
      <c r="L506" s="3"/>
      <c r="M506" s="3"/>
      <c r="N506" s="44"/>
    </row>
    <row r="507" spans="1:14" ht="12.75">
      <c r="A507" s="3"/>
      <c r="B507" s="44"/>
      <c r="C507" s="3"/>
      <c r="D507" s="44"/>
      <c r="E507" s="3"/>
      <c r="F507" s="3"/>
      <c r="G507" s="3"/>
      <c r="H507" s="3"/>
      <c r="I507" s="3"/>
      <c r="J507" s="3"/>
      <c r="K507" s="3"/>
      <c r="L507" s="3"/>
      <c r="M507" s="3"/>
      <c r="N507" s="44"/>
    </row>
    <row r="508" spans="1:14" ht="12.75">
      <c r="A508" s="3"/>
      <c r="B508" s="44"/>
      <c r="C508" s="3"/>
      <c r="D508" s="44"/>
      <c r="E508" s="3"/>
      <c r="F508" s="3"/>
      <c r="G508" s="3"/>
      <c r="H508" s="3"/>
      <c r="I508" s="3"/>
      <c r="J508" s="3"/>
      <c r="K508" s="3"/>
      <c r="L508" s="3"/>
      <c r="M508" s="3"/>
      <c r="N508" s="44"/>
    </row>
    <row r="509" spans="1:14" ht="12.75">
      <c r="A509" s="3"/>
      <c r="B509" s="44"/>
      <c r="C509" s="3"/>
      <c r="D509" s="44"/>
      <c r="E509" s="3"/>
      <c r="F509" s="3"/>
      <c r="G509" s="3"/>
      <c r="H509" s="3"/>
      <c r="I509" s="3"/>
      <c r="J509" s="3"/>
      <c r="K509" s="3"/>
      <c r="L509" s="3"/>
      <c r="M509" s="3"/>
      <c r="N509" s="44"/>
    </row>
    <row r="510" spans="1:14" ht="12.75">
      <c r="A510" s="3"/>
      <c r="B510" s="44"/>
      <c r="C510" s="3"/>
      <c r="D510" s="44"/>
      <c r="E510" s="3"/>
      <c r="F510" s="3"/>
      <c r="G510" s="3"/>
      <c r="H510" s="3"/>
      <c r="I510" s="3"/>
      <c r="J510" s="3"/>
      <c r="K510" s="3"/>
      <c r="L510" s="3"/>
      <c r="M510" s="3"/>
      <c r="N510" s="44"/>
    </row>
    <row r="511" spans="1:14" ht="12.75">
      <c r="A511" s="3"/>
      <c r="B511" s="44"/>
      <c r="C511" s="3"/>
      <c r="D511" s="44"/>
      <c r="E511" s="3"/>
      <c r="F511" s="3"/>
      <c r="G511" s="3"/>
      <c r="H511" s="3"/>
      <c r="I511" s="3"/>
      <c r="J511" s="3"/>
      <c r="K511" s="3"/>
      <c r="L511" s="3"/>
      <c r="M511" s="3"/>
      <c r="N511" s="44"/>
    </row>
    <row r="512" spans="1:14" ht="12.75">
      <c r="A512" s="3"/>
      <c r="B512" s="44"/>
      <c r="C512" s="3"/>
      <c r="D512" s="44"/>
      <c r="E512" s="3"/>
      <c r="F512" s="3"/>
      <c r="G512" s="3"/>
      <c r="H512" s="3"/>
      <c r="I512" s="3"/>
      <c r="J512" s="3"/>
      <c r="K512" s="3"/>
      <c r="L512" s="3"/>
      <c r="M512" s="3"/>
      <c r="N512" s="44"/>
    </row>
    <row r="513" spans="1:14" ht="12.75">
      <c r="A513" s="3"/>
      <c r="B513" s="44"/>
      <c r="C513" s="3"/>
      <c r="D513" s="44"/>
      <c r="E513" s="3"/>
      <c r="F513" s="3"/>
      <c r="G513" s="3"/>
      <c r="H513" s="3"/>
      <c r="I513" s="3"/>
      <c r="J513" s="3"/>
      <c r="K513" s="3"/>
      <c r="L513" s="3"/>
      <c r="M513" s="3"/>
      <c r="N513" s="44"/>
    </row>
    <row r="514" spans="1:14" ht="12.75">
      <c r="A514" s="3"/>
      <c r="B514" s="44"/>
      <c r="C514" s="3"/>
      <c r="D514" s="44"/>
      <c r="E514" s="3"/>
      <c r="F514" s="3"/>
      <c r="G514" s="3"/>
      <c r="H514" s="3"/>
      <c r="I514" s="3"/>
      <c r="J514" s="3"/>
      <c r="K514" s="3"/>
      <c r="L514" s="3"/>
      <c r="M514" s="3"/>
      <c r="N514" s="44"/>
    </row>
    <row r="515" spans="1:14" ht="12.75">
      <c r="A515" s="3"/>
      <c r="B515" s="44"/>
      <c r="C515" s="3"/>
      <c r="D515" s="44"/>
      <c r="E515" s="3"/>
      <c r="F515" s="3"/>
      <c r="G515" s="3"/>
      <c r="H515" s="3"/>
      <c r="I515" s="3"/>
      <c r="J515" s="3"/>
      <c r="K515" s="3"/>
      <c r="L515" s="3"/>
      <c r="M515" s="3"/>
      <c r="N515" s="44"/>
    </row>
    <row r="516" spans="1:14" ht="12.75">
      <c r="A516" s="3"/>
      <c r="B516" s="44"/>
      <c r="C516" s="3"/>
      <c r="D516" s="44"/>
      <c r="E516" s="3"/>
      <c r="F516" s="3"/>
      <c r="G516" s="3"/>
      <c r="H516" s="3"/>
      <c r="I516" s="3"/>
      <c r="J516" s="3"/>
      <c r="K516" s="3"/>
      <c r="L516" s="3"/>
      <c r="M516" s="3"/>
      <c r="N516" s="44"/>
    </row>
    <row r="517" spans="1:14" ht="12.75">
      <c r="A517" s="3"/>
      <c r="B517" s="44"/>
      <c r="C517" s="3"/>
      <c r="D517" s="44"/>
      <c r="E517" s="3"/>
      <c r="F517" s="3"/>
      <c r="G517" s="3"/>
      <c r="H517" s="3"/>
      <c r="I517" s="3"/>
      <c r="J517" s="3"/>
      <c r="K517" s="3"/>
      <c r="L517" s="3"/>
      <c r="M517" s="3"/>
      <c r="N517" s="44"/>
    </row>
    <row r="518" spans="1:14" ht="12.75">
      <c r="A518" s="3"/>
      <c r="B518" s="44"/>
      <c r="C518" s="3"/>
      <c r="D518" s="44"/>
      <c r="E518" s="3"/>
      <c r="F518" s="3"/>
      <c r="G518" s="3"/>
      <c r="H518" s="3"/>
      <c r="I518" s="3"/>
      <c r="J518" s="3"/>
      <c r="K518" s="3"/>
      <c r="L518" s="3"/>
      <c r="M518" s="3"/>
      <c r="N518" s="44"/>
    </row>
    <row r="519" spans="1:14" ht="12.75">
      <c r="A519" s="3"/>
      <c r="B519" s="44"/>
      <c r="C519" s="3"/>
      <c r="D519" s="44"/>
      <c r="E519" s="3"/>
      <c r="F519" s="3"/>
      <c r="G519" s="3"/>
      <c r="H519" s="3"/>
      <c r="I519" s="3"/>
      <c r="J519" s="3"/>
      <c r="K519" s="3"/>
      <c r="L519" s="3"/>
      <c r="M519" s="3"/>
      <c r="N519" s="44"/>
    </row>
    <row r="520" spans="1:14" ht="12.75">
      <c r="A520" s="3"/>
      <c r="B520" s="44"/>
      <c r="C520" s="3"/>
      <c r="D520" s="44"/>
      <c r="E520" s="3"/>
      <c r="F520" s="3"/>
      <c r="G520" s="3"/>
      <c r="H520" s="3"/>
      <c r="I520" s="3"/>
      <c r="J520" s="3"/>
      <c r="K520" s="3"/>
      <c r="L520" s="3"/>
      <c r="M520" s="3"/>
      <c r="N520" s="44"/>
    </row>
    <row r="521" spans="1:14" ht="12.75">
      <c r="A521" s="3"/>
      <c r="B521" s="44"/>
      <c r="C521" s="3"/>
      <c r="D521" s="44"/>
      <c r="E521" s="3"/>
      <c r="F521" s="3"/>
      <c r="G521" s="3"/>
      <c r="H521" s="3"/>
      <c r="I521" s="3"/>
      <c r="J521" s="3"/>
      <c r="K521" s="3"/>
      <c r="L521" s="3"/>
      <c r="M521" s="3"/>
      <c r="N521" s="44"/>
    </row>
    <row r="522" spans="1:14" ht="12.75">
      <c r="A522" s="3"/>
      <c r="B522" s="44"/>
      <c r="C522" s="3"/>
      <c r="D522" s="44"/>
      <c r="E522" s="3"/>
      <c r="F522" s="3"/>
      <c r="G522" s="3"/>
      <c r="H522" s="3"/>
      <c r="I522" s="3"/>
      <c r="J522" s="3"/>
      <c r="K522" s="3"/>
      <c r="L522" s="3"/>
      <c r="M522" s="3"/>
      <c r="N522" s="44"/>
    </row>
    <row r="523" spans="1:14" ht="12.75">
      <c r="A523" s="3"/>
      <c r="B523" s="44"/>
      <c r="C523" s="3"/>
      <c r="D523" s="44"/>
      <c r="E523" s="3"/>
      <c r="F523" s="3"/>
      <c r="G523" s="3"/>
      <c r="H523" s="3"/>
      <c r="I523" s="3"/>
      <c r="J523" s="3"/>
      <c r="K523" s="3"/>
      <c r="L523" s="3"/>
      <c r="M523" s="3"/>
      <c r="N523" s="44"/>
    </row>
    <row r="524" spans="1:14" ht="12.75">
      <c r="A524" s="3"/>
      <c r="B524" s="44"/>
      <c r="C524" s="3"/>
      <c r="D524" s="44"/>
      <c r="E524" s="3"/>
      <c r="F524" s="3"/>
      <c r="G524" s="3"/>
      <c r="H524" s="3"/>
      <c r="I524" s="3"/>
      <c r="J524" s="3"/>
      <c r="K524" s="3"/>
      <c r="L524" s="3"/>
      <c r="M524" s="3"/>
      <c r="N524" s="44"/>
    </row>
    <row r="525" spans="1:14" ht="12.75">
      <c r="A525" s="3"/>
      <c r="B525" s="44"/>
      <c r="C525" s="3"/>
      <c r="D525" s="44"/>
      <c r="E525" s="3"/>
      <c r="F525" s="3"/>
      <c r="G525" s="3"/>
      <c r="H525" s="3"/>
      <c r="I525" s="3"/>
      <c r="J525" s="3"/>
      <c r="K525" s="3"/>
      <c r="L525" s="3"/>
      <c r="M525" s="3"/>
      <c r="N525" s="44"/>
    </row>
    <row r="526" spans="1:14" ht="12.75">
      <c r="A526" s="3"/>
      <c r="B526" s="44"/>
      <c r="C526" s="3"/>
      <c r="D526" s="44"/>
      <c r="E526" s="3"/>
      <c r="F526" s="3"/>
      <c r="G526" s="3"/>
      <c r="H526" s="3"/>
      <c r="I526" s="3"/>
      <c r="J526" s="3"/>
      <c r="K526" s="3"/>
      <c r="L526" s="3"/>
      <c r="M526" s="3"/>
      <c r="N526" s="44"/>
    </row>
    <row r="527" spans="1:14" ht="12.75">
      <c r="A527" s="3"/>
      <c r="B527" s="44"/>
      <c r="C527" s="3"/>
      <c r="D527" s="44"/>
      <c r="E527" s="3"/>
      <c r="F527" s="3"/>
      <c r="G527" s="3"/>
      <c r="H527" s="3"/>
      <c r="I527" s="3"/>
      <c r="J527" s="3"/>
      <c r="K527" s="3"/>
      <c r="L527" s="3"/>
      <c r="M527" s="3"/>
      <c r="N527" s="44"/>
    </row>
    <row r="528" spans="1:14" ht="12.75">
      <c r="A528" s="3"/>
      <c r="B528" s="44"/>
      <c r="C528" s="3"/>
      <c r="D528" s="44"/>
      <c r="E528" s="3"/>
      <c r="F528" s="3"/>
      <c r="G528" s="3"/>
      <c r="H528" s="3"/>
      <c r="I528" s="3"/>
      <c r="J528" s="3"/>
      <c r="K528" s="3"/>
      <c r="L528" s="3"/>
      <c r="M528" s="3"/>
      <c r="N528" s="44"/>
    </row>
    <row r="529" spans="1:14" ht="12.75">
      <c r="A529" s="3"/>
      <c r="B529" s="44"/>
      <c r="C529" s="3"/>
      <c r="D529" s="44"/>
      <c r="E529" s="3"/>
      <c r="F529" s="3"/>
      <c r="G529" s="3"/>
      <c r="H529" s="3"/>
      <c r="I529" s="3"/>
      <c r="J529" s="3"/>
      <c r="K529" s="3"/>
      <c r="L529" s="3"/>
      <c r="M529" s="3"/>
      <c r="N529" s="44"/>
    </row>
    <row r="530" spans="1:14" ht="12.75">
      <c r="A530" s="3"/>
      <c r="B530" s="44"/>
      <c r="C530" s="3"/>
      <c r="D530" s="44"/>
      <c r="E530" s="3"/>
      <c r="F530" s="3"/>
      <c r="G530" s="3"/>
      <c r="H530" s="3"/>
      <c r="I530" s="3"/>
      <c r="J530" s="3"/>
      <c r="K530" s="3"/>
      <c r="L530" s="3"/>
      <c r="M530" s="3"/>
      <c r="N530" s="44"/>
    </row>
    <row r="531" spans="1:14" ht="12.75">
      <c r="A531" s="3"/>
      <c r="B531" s="44"/>
      <c r="C531" s="3"/>
      <c r="D531" s="44"/>
      <c r="E531" s="3"/>
      <c r="F531" s="3"/>
      <c r="G531" s="3"/>
      <c r="H531" s="3"/>
      <c r="I531" s="3"/>
      <c r="J531" s="3"/>
      <c r="K531" s="3"/>
      <c r="L531" s="3"/>
      <c r="M531" s="3"/>
      <c r="N531" s="44"/>
    </row>
    <row r="532" spans="1:14" ht="12.75">
      <c r="A532" s="3"/>
      <c r="B532" s="44"/>
      <c r="C532" s="3"/>
      <c r="D532" s="44"/>
      <c r="E532" s="3"/>
      <c r="F532" s="3"/>
      <c r="G532" s="3"/>
      <c r="H532" s="3"/>
      <c r="I532" s="3"/>
      <c r="J532" s="3"/>
      <c r="K532" s="3"/>
      <c r="L532" s="3"/>
      <c r="M532" s="3"/>
      <c r="N532" s="44"/>
    </row>
    <row r="533" spans="1:14" ht="12.75">
      <c r="A533" s="3"/>
      <c r="B533" s="44"/>
      <c r="C533" s="3"/>
      <c r="D533" s="44"/>
      <c r="E533" s="3"/>
      <c r="F533" s="3"/>
      <c r="G533" s="3"/>
      <c r="H533" s="3"/>
      <c r="I533" s="3"/>
      <c r="J533" s="3"/>
      <c r="K533" s="3"/>
      <c r="L533" s="3"/>
      <c r="M533" s="3"/>
      <c r="N533" s="44"/>
    </row>
    <row r="534" spans="1:14" ht="12.75">
      <c r="A534" s="3"/>
      <c r="B534" s="44"/>
      <c r="C534" s="3"/>
      <c r="D534" s="44"/>
      <c r="E534" s="3"/>
      <c r="F534" s="3"/>
      <c r="G534" s="3"/>
      <c r="H534" s="3"/>
      <c r="I534" s="3"/>
      <c r="J534" s="3"/>
      <c r="K534" s="3"/>
      <c r="L534" s="3"/>
      <c r="M534" s="3"/>
      <c r="N534" s="44"/>
    </row>
    <row r="535" spans="1:14" ht="12.75">
      <c r="A535" s="3"/>
      <c r="B535" s="44"/>
      <c r="C535" s="3"/>
      <c r="D535" s="44"/>
      <c r="E535" s="3"/>
      <c r="F535" s="3"/>
      <c r="G535" s="3"/>
      <c r="H535" s="3"/>
      <c r="I535" s="3"/>
      <c r="J535" s="3"/>
      <c r="K535" s="3"/>
      <c r="L535" s="3"/>
      <c r="M535" s="3"/>
      <c r="N535" s="44"/>
    </row>
    <row r="536" spans="1:14" ht="12.75">
      <c r="A536" s="3"/>
      <c r="B536" s="44"/>
      <c r="C536" s="3"/>
      <c r="D536" s="44"/>
      <c r="E536" s="3"/>
      <c r="F536" s="3"/>
      <c r="G536" s="3"/>
      <c r="H536" s="3"/>
      <c r="I536" s="3"/>
      <c r="J536" s="3"/>
      <c r="K536" s="3"/>
      <c r="L536" s="3"/>
      <c r="M536" s="3"/>
      <c r="N536" s="44"/>
    </row>
    <row r="537" spans="1:14" ht="12.75">
      <c r="A537" s="3"/>
      <c r="B537" s="44"/>
      <c r="C537" s="3"/>
      <c r="D537" s="44"/>
      <c r="E537" s="3"/>
      <c r="F537" s="3"/>
      <c r="G537" s="3"/>
      <c r="H537" s="3"/>
      <c r="I537" s="3"/>
      <c r="J537" s="3"/>
      <c r="K537" s="3"/>
      <c r="L537" s="3"/>
      <c r="M537" s="3"/>
      <c r="N537" s="44"/>
    </row>
    <row r="538" spans="1:14" ht="12.75">
      <c r="A538" s="3"/>
      <c r="B538" s="44"/>
      <c r="C538" s="3"/>
      <c r="D538" s="44"/>
      <c r="E538" s="3"/>
      <c r="F538" s="3"/>
      <c r="G538" s="3"/>
      <c r="H538" s="3"/>
      <c r="I538" s="3"/>
      <c r="J538" s="3"/>
      <c r="K538" s="3"/>
      <c r="L538" s="3"/>
      <c r="M538" s="3"/>
      <c r="N538" s="44"/>
    </row>
    <row r="539" spans="1:14" ht="12.75">
      <c r="A539" s="3"/>
      <c r="B539" s="44"/>
      <c r="C539" s="3"/>
      <c r="D539" s="44"/>
      <c r="E539" s="3"/>
      <c r="F539" s="3"/>
      <c r="G539" s="3"/>
      <c r="H539" s="3"/>
      <c r="I539" s="3"/>
      <c r="J539" s="3"/>
      <c r="K539" s="3"/>
      <c r="L539" s="3"/>
      <c r="M539" s="3"/>
      <c r="N539" s="44"/>
    </row>
    <row r="540" spans="1:14" ht="12.75">
      <c r="A540" s="3"/>
      <c r="B540" s="44"/>
      <c r="C540" s="3"/>
      <c r="D540" s="44"/>
      <c r="E540" s="3"/>
      <c r="F540" s="3"/>
      <c r="G540" s="3"/>
      <c r="H540" s="3"/>
      <c r="I540" s="3"/>
      <c r="J540" s="3"/>
      <c r="K540" s="3"/>
      <c r="L540" s="3"/>
      <c r="M540" s="3"/>
      <c r="N540" s="44"/>
    </row>
    <row r="541" spans="1:14" ht="12.75">
      <c r="A541" s="3"/>
      <c r="B541" s="44"/>
      <c r="C541" s="3"/>
      <c r="D541" s="44"/>
      <c r="E541" s="3"/>
      <c r="F541" s="3"/>
      <c r="G541" s="3"/>
      <c r="H541" s="3"/>
      <c r="I541" s="3"/>
      <c r="J541" s="3"/>
      <c r="K541" s="3"/>
      <c r="L541" s="3"/>
      <c r="M541" s="3"/>
      <c r="N541" s="44"/>
    </row>
    <row r="542" spans="1:14" ht="12.75">
      <c r="A542" s="3"/>
      <c r="B542" s="44"/>
      <c r="C542" s="3"/>
      <c r="D542" s="44"/>
      <c r="E542" s="3"/>
      <c r="F542" s="3"/>
      <c r="G542" s="3"/>
      <c r="H542" s="3"/>
      <c r="I542" s="3"/>
      <c r="J542" s="3"/>
      <c r="K542" s="3"/>
      <c r="L542" s="3"/>
      <c r="M542" s="3"/>
      <c r="N542" s="44"/>
    </row>
    <row r="543" spans="1:14" ht="12.75">
      <c r="A543" s="3"/>
      <c r="B543" s="44"/>
      <c r="C543" s="3"/>
      <c r="D543" s="44"/>
      <c r="E543" s="3"/>
      <c r="F543" s="3"/>
      <c r="G543" s="3"/>
      <c r="H543" s="3"/>
      <c r="I543" s="3"/>
      <c r="J543" s="3"/>
      <c r="K543" s="3"/>
      <c r="L543" s="3"/>
      <c r="M543" s="3"/>
      <c r="N543" s="44"/>
    </row>
    <row r="544" spans="1:14" ht="12.75">
      <c r="A544" s="3"/>
      <c r="B544" s="44"/>
      <c r="C544" s="3"/>
      <c r="D544" s="44"/>
      <c r="E544" s="3"/>
      <c r="F544" s="3"/>
      <c r="G544" s="3"/>
      <c r="H544" s="3"/>
      <c r="I544" s="3"/>
      <c r="J544" s="3"/>
      <c r="K544" s="3"/>
      <c r="L544" s="3"/>
      <c r="M544" s="3"/>
      <c r="N544" s="44"/>
    </row>
    <row r="545" spans="1:14" ht="12.75">
      <c r="A545" s="3"/>
      <c r="B545" s="44"/>
      <c r="C545" s="3"/>
      <c r="D545" s="44"/>
      <c r="E545" s="3"/>
      <c r="F545" s="3"/>
      <c r="G545" s="3"/>
      <c r="H545" s="3"/>
      <c r="I545" s="3"/>
      <c r="J545" s="3"/>
      <c r="K545" s="3"/>
      <c r="L545" s="3"/>
      <c r="M545" s="3"/>
      <c r="N545" s="44"/>
    </row>
    <row r="546" spans="1:14" ht="12.75">
      <c r="A546" s="3"/>
      <c r="B546" s="44"/>
      <c r="C546" s="3"/>
      <c r="D546" s="44"/>
      <c r="E546" s="3"/>
      <c r="F546" s="3"/>
      <c r="G546" s="3"/>
      <c r="H546" s="3"/>
      <c r="I546" s="3"/>
      <c r="J546" s="3"/>
      <c r="K546" s="3"/>
      <c r="L546" s="3"/>
      <c r="M546" s="3"/>
      <c r="N546" s="44"/>
    </row>
    <row r="547" spans="1:14" ht="12.75">
      <c r="A547" s="3"/>
      <c r="B547" s="44"/>
      <c r="C547" s="3"/>
      <c r="D547" s="44"/>
      <c r="E547" s="3"/>
      <c r="F547" s="3"/>
      <c r="G547" s="3"/>
      <c r="H547" s="3"/>
      <c r="I547" s="3"/>
      <c r="J547" s="3"/>
      <c r="K547" s="3"/>
      <c r="L547" s="3"/>
      <c r="M547" s="3"/>
      <c r="N547" s="44"/>
    </row>
    <row r="548" spans="1:14" ht="12.75">
      <c r="A548" s="3"/>
      <c r="B548" s="44"/>
      <c r="C548" s="3"/>
      <c r="D548" s="44"/>
      <c r="E548" s="3"/>
      <c r="F548" s="3"/>
      <c r="G548" s="3"/>
      <c r="H548" s="3"/>
      <c r="I548" s="3"/>
      <c r="J548" s="3"/>
      <c r="K548" s="3"/>
      <c r="L548" s="3"/>
      <c r="M548" s="3"/>
      <c r="N548" s="44"/>
    </row>
    <row r="549" spans="1:14" ht="12.75">
      <c r="A549" s="3"/>
      <c r="B549" s="44"/>
      <c r="C549" s="3"/>
      <c r="D549" s="44"/>
      <c r="E549" s="3"/>
      <c r="F549" s="3"/>
      <c r="G549" s="3"/>
      <c r="H549" s="3"/>
      <c r="I549" s="3"/>
      <c r="J549" s="3"/>
      <c r="K549" s="3"/>
      <c r="L549" s="3"/>
      <c r="M549" s="3"/>
      <c r="N549" s="44"/>
    </row>
    <row r="550" spans="1:14" ht="12.75">
      <c r="A550" s="3"/>
      <c r="B550" s="44"/>
      <c r="C550" s="3"/>
      <c r="D550" s="44"/>
      <c r="E550" s="3"/>
      <c r="F550" s="3"/>
      <c r="G550" s="3"/>
      <c r="H550" s="3"/>
      <c r="I550" s="3"/>
      <c r="J550" s="3"/>
      <c r="K550" s="3"/>
      <c r="L550" s="3"/>
      <c r="M550" s="3"/>
      <c r="N550" s="44"/>
    </row>
    <row r="551" spans="1:14" ht="12.75">
      <c r="A551" s="3"/>
      <c r="B551" s="44"/>
      <c r="C551" s="3"/>
      <c r="D551" s="44"/>
      <c r="E551" s="3"/>
      <c r="F551" s="3"/>
      <c r="G551" s="3"/>
      <c r="H551" s="3"/>
      <c r="I551" s="3"/>
      <c r="J551" s="3"/>
      <c r="K551" s="3"/>
      <c r="L551" s="3"/>
      <c r="M551" s="3"/>
      <c r="N551" s="44"/>
    </row>
    <row r="552" spans="1:14" ht="12.75">
      <c r="A552" s="3"/>
      <c r="B552" s="44"/>
      <c r="C552" s="3"/>
      <c r="D552" s="44"/>
      <c r="E552" s="3"/>
      <c r="F552" s="3"/>
      <c r="G552" s="3"/>
      <c r="H552" s="3"/>
      <c r="I552" s="3"/>
      <c r="J552" s="3"/>
      <c r="K552" s="3"/>
      <c r="L552" s="3"/>
      <c r="M552" s="3"/>
      <c r="N552" s="44"/>
    </row>
    <row r="553" spans="1:14" ht="12.75">
      <c r="A553" s="3"/>
      <c r="B553" s="44"/>
      <c r="C553" s="3"/>
      <c r="D553" s="44"/>
      <c r="E553" s="3"/>
      <c r="F553" s="3"/>
      <c r="G553" s="3"/>
      <c r="H553" s="3"/>
      <c r="I553" s="3"/>
      <c r="J553" s="3"/>
      <c r="K553" s="3"/>
      <c r="L553" s="3"/>
      <c r="M553" s="3"/>
      <c r="N553" s="44"/>
    </row>
    <row r="554" spans="1:14" ht="12.75">
      <c r="A554" s="3"/>
      <c r="B554" s="44"/>
      <c r="C554" s="3"/>
      <c r="D554" s="44"/>
      <c r="E554" s="3"/>
      <c r="F554" s="3"/>
      <c r="G554" s="3"/>
      <c r="H554" s="3"/>
      <c r="I554" s="3"/>
      <c r="J554" s="3"/>
      <c r="K554" s="3"/>
      <c r="L554" s="3"/>
      <c r="M554" s="3"/>
      <c r="N554" s="44"/>
    </row>
    <row r="555" spans="1:14" ht="12.75">
      <c r="A555" s="3"/>
      <c r="B555" s="44"/>
      <c r="C555" s="3"/>
      <c r="D555" s="44"/>
      <c r="E555" s="3"/>
      <c r="F555" s="3"/>
      <c r="G555" s="3"/>
      <c r="H555" s="3"/>
      <c r="I555" s="3"/>
      <c r="J555" s="3"/>
      <c r="K555" s="3"/>
      <c r="L555" s="3"/>
      <c r="M555" s="3"/>
      <c r="N555" s="44"/>
    </row>
    <row r="556" spans="1:14" ht="12.75">
      <c r="A556" s="3"/>
      <c r="B556" s="44"/>
      <c r="C556" s="3"/>
      <c r="D556" s="44"/>
      <c r="E556" s="3"/>
      <c r="F556" s="3"/>
      <c r="G556" s="3"/>
      <c r="H556" s="3"/>
      <c r="I556" s="3"/>
      <c r="J556" s="3"/>
      <c r="K556" s="3"/>
      <c r="L556" s="3"/>
      <c r="M556" s="3"/>
      <c r="N556" s="44"/>
    </row>
    <row r="557" spans="1:14" ht="12.75">
      <c r="A557" s="3"/>
      <c r="B557" s="44"/>
      <c r="C557" s="3"/>
      <c r="D557" s="44"/>
      <c r="E557" s="3"/>
      <c r="F557" s="3"/>
      <c r="G557" s="3"/>
      <c r="H557" s="3"/>
      <c r="I557" s="3"/>
      <c r="J557" s="3"/>
      <c r="K557" s="3"/>
      <c r="L557" s="3"/>
      <c r="M557" s="3"/>
      <c r="N557" s="44"/>
    </row>
    <row r="558" spans="1:14" ht="12.75">
      <c r="A558" s="3"/>
      <c r="B558" s="44"/>
      <c r="C558" s="3"/>
      <c r="D558" s="44"/>
      <c r="E558" s="3"/>
      <c r="F558" s="3"/>
      <c r="G558" s="3"/>
      <c r="H558" s="3"/>
      <c r="I558" s="3"/>
      <c r="J558" s="3"/>
      <c r="K558" s="3"/>
      <c r="L558" s="3"/>
      <c r="M558" s="3"/>
      <c r="N558" s="44"/>
    </row>
    <row r="559" spans="1:14" ht="12.75">
      <c r="A559" s="3"/>
      <c r="B559" s="44"/>
      <c r="C559" s="3"/>
      <c r="D559" s="44"/>
      <c r="E559" s="3"/>
      <c r="F559" s="3"/>
      <c r="G559" s="3"/>
      <c r="H559" s="3"/>
      <c r="I559" s="3"/>
      <c r="J559" s="3"/>
      <c r="K559" s="3"/>
      <c r="L559" s="3"/>
      <c r="M559" s="3"/>
      <c r="N559" s="44"/>
    </row>
    <row r="560" spans="1:14" ht="12.75">
      <c r="A560" s="3"/>
      <c r="B560" s="44"/>
      <c r="C560" s="3"/>
      <c r="D560" s="44"/>
      <c r="E560" s="3"/>
      <c r="F560" s="3"/>
      <c r="G560" s="3"/>
      <c r="H560" s="3"/>
      <c r="I560" s="3"/>
      <c r="J560" s="3"/>
      <c r="K560" s="3"/>
      <c r="L560" s="3"/>
      <c r="M560" s="3"/>
      <c r="N560" s="44"/>
    </row>
    <row r="561" spans="1:14" ht="12.75">
      <c r="A561" s="3"/>
      <c r="B561" s="44"/>
      <c r="C561" s="3"/>
      <c r="D561" s="44"/>
      <c r="E561" s="3"/>
      <c r="F561" s="3"/>
      <c r="G561" s="3"/>
      <c r="H561" s="3"/>
      <c r="I561" s="3"/>
      <c r="J561" s="3"/>
      <c r="K561" s="3"/>
      <c r="L561" s="3"/>
      <c r="M561" s="3"/>
      <c r="N561" s="44"/>
    </row>
    <row r="562" spans="1:14" ht="12.75">
      <c r="A562" s="3"/>
      <c r="B562" s="44"/>
      <c r="C562" s="3"/>
      <c r="D562" s="44"/>
      <c r="E562" s="3"/>
      <c r="F562" s="3"/>
      <c r="G562" s="3"/>
      <c r="H562" s="3"/>
      <c r="I562" s="3"/>
      <c r="J562" s="3"/>
      <c r="K562" s="3"/>
      <c r="L562" s="3"/>
      <c r="M562" s="3"/>
      <c r="N562" s="44"/>
    </row>
    <row r="563" spans="1:14" ht="12.75">
      <c r="A563" s="3"/>
      <c r="B563" s="44"/>
      <c r="C563" s="3"/>
      <c r="D563" s="44"/>
      <c r="E563" s="3"/>
      <c r="F563" s="3"/>
      <c r="G563" s="3"/>
      <c r="H563" s="3"/>
      <c r="I563" s="3"/>
      <c r="J563" s="3"/>
      <c r="K563" s="3"/>
      <c r="L563" s="3"/>
      <c r="M563" s="3"/>
      <c r="N563" s="44"/>
    </row>
    <row r="564" spans="1:14" ht="12.75">
      <c r="A564" s="3"/>
      <c r="B564" s="44"/>
      <c r="C564" s="3"/>
      <c r="D564" s="44"/>
      <c r="E564" s="3"/>
      <c r="F564" s="3"/>
      <c r="G564" s="3"/>
      <c r="H564" s="3"/>
      <c r="I564" s="3"/>
      <c r="J564" s="3"/>
      <c r="K564" s="3"/>
      <c r="L564" s="3"/>
      <c r="M564" s="3"/>
      <c r="N564" s="44"/>
    </row>
    <row r="565" spans="1:14" ht="12.75">
      <c r="A565" s="3"/>
      <c r="B565" s="44"/>
      <c r="C565" s="3"/>
      <c r="D565" s="44"/>
      <c r="E565" s="3"/>
      <c r="F565" s="3"/>
      <c r="G565" s="3"/>
      <c r="H565" s="3"/>
      <c r="I565" s="3"/>
      <c r="J565" s="3"/>
      <c r="K565" s="3"/>
      <c r="L565" s="3"/>
      <c r="M565" s="3"/>
      <c r="N565" s="44"/>
    </row>
    <row r="566" spans="1:14" ht="12.75">
      <c r="A566" s="3"/>
      <c r="B566" s="44"/>
      <c r="C566" s="3"/>
      <c r="D566" s="44"/>
      <c r="E566" s="3"/>
      <c r="F566" s="3"/>
      <c r="G566" s="3"/>
      <c r="H566" s="3"/>
      <c r="I566" s="3"/>
      <c r="J566" s="3"/>
      <c r="K566" s="3"/>
      <c r="L566" s="3"/>
      <c r="M566" s="3"/>
      <c r="N566" s="44"/>
    </row>
    <row r="567" spans="1:14" ht="12.75">
      <c r="A567" s="3"/>
      <c r="B567" s="44"/>
      <c r="C567" s="3"/>
      <c r="D567" s="44"/>
      <c r="E567" s="3"/>
      <c r="F567" s="3"/>
      <c r="G567" s="3"/>
      <c r="H567" s="3"/>
      <c r="I567" s="3"/>
      <c r="J567" s="3"/>
      <c r="K567" s="3"/>
      <c r="L567" s="3"/>
      <c r="M567" s="3"/>
      <c r="N567" s="44"/>
    </row>
    <row r="568" spans="1:14" ht="12.75">
      <c r="A568" s="3"/>
      <c r="B568" s="44"/>
      <c r="C568" s="3"/>
      <c r="D568" s="44"/>
      <c r="E568" s="3"/>
      <c r="F568" s="3"/>
      <c r="G568" s="3"/>
      <c r="H568" s="3"/>
      <c r="I568" s="3"/>
      <c r="J568" s="3"/>
      <c r="K568" s="3"/>
      <c r="L568" s="3"/>
      <c r="M568" s="3"/>
      <c r="N568" s="44"/>
    </row>
    <row r="569" spans="1:14" ht="12.75">
      <c r="A569" s="3"/>
      <c r="B569" s="44"/>
      <c r="C569" s="3"/>
      <c r="D569" s="44"/>
      <c r="E569" s="3"/>
      <c r="F569" s="3"/>
      <c r="G569" s="3"/>
      <c r="H569" s="3"/>
      <c r="I569" s="3"/>
      <c r="J569" s="3"/>
      <c r="K569" s="3"/>
      <c r="L569" s="3"/>
      <c r="M569" s="3"/>
      <c r="N569" s="44"/>
    </row>
    <row r="570" spans="1:14" ht="12.75">
      <c r="A570" s="3"/>
      <c r="B570" s="44"/>
      <c r="C570" s="3"/>
      <c r="D570" s="44"/>
      <c r="E570" s="3"/>
      <c r="F570" s="3"/>
      <c r="G570" s="3"/>
      <c r="H570" s="3"/>
      <c r="I570" s="3"/>
      <c r="J570" s="3"/>
      <c r="K570" s="3"/>
      <c r="L570" s="3"/>
      <c r="M570" s="3"/>
      <c r="N570" s="44"/>
    </row>
    <row r="571" spans="1:14" ht="12.75">
      <c r="A571" s="3"/>
      <c r="B571" s="44"/>
      <c r="C571" s="3"/>
      <c r="D571" s="44"/>
      <c r="E571" s="3"/>
      <c r="F571" s="3"/>
      <c r="G571" s="3"/>
      <c r="H571" s="3"/>
      <c r="I571" s="3"/>
      <c r="J571" s="3"/>
      <c r="K571" s="3"/>
      <c r="L571" s="3"/>
      <c r="M571" s="3"/>
      <c r="N571" s="44"/>
    </row>
    <row r="572" spans="1:14" ht="12.75">
      <c r="A572" s="3"/>
      <c r="B572" s="44"/>
      <c r="C572" s="3"/>
      <c r="D572" s="44"/>
      <c r="E572" s="3"/>
      <c r="F572" s="3"/>
      <c r="G572" s="3"/>
      <c r="H572" s="3"/>
      <c r="I572" s="3"/>
      <c r="J572" s="3"/>
      <c r="K572" s="3"/>
      <c r="L572" s="3"/>
      <c r="M572" s="3"/>
      <c r="N572" s="44"/>
    </row>
    <row r="573" spans="1:14" ht="12.75">
      <c r="A573" s="3"/>
      <c r="B573" s="44"/>
      <c r="C573" s="3"/>
      <c r="D573" s="44"/>
      <c r="E573" s="3"/>
      <c r="F573" s="3"/>
      <c r="G573" s="3"/>
      <c r="H573" s="3"/>
      <c r="I573" s="3"/>
      <c r="J573" s="3"/>
      <c r="K573" s="3"/>
      <c r="L573" s="3"/>
      <c r="M573" s="3"/>
      <c r="N573" s="44"/>
    </row>
    <row r="574" spans="1:14" ht="12.75">
      <c r="A574" s="3"/>
      <c r="B574" s="44"/>
      <c r="C574" s="3"/>
      <c r="D574" s="44"/>
      <c r="E574" s="3"/>
      <c r="F574" s="3"/>
      <c r="G574" s="3"/>
      <c r="H574" s="3"/>
      <c r="I574" s="3"/>
      <c r="J574" s="3"/>
      <c r="K574" s="3"/>
      <c r="L574" s="3"/>
      <c r="M574" s="3"/>
      <c r="N574" s="44"/>
    </row>
    <row r="575" spans="1:14" ht="12.75">
      <c r="A575" s="3"/>
      <c r="B575" s="44"/>
      <c r="C575" s="3"/>
      <c r="D575" s="44"/>
      <c r="E575" s="3"/>
      <c r="F575" s="3"/>
      <c r="G575" s="3"/>
      <c r="H575" s="3"/>
      <c r="I575" s="3"/>
      <c r="J575" s="3"/>
      <c r="K575" s="3"/>
      <c r="L575" s="3"/>
      <c r="M575" s="3"/>
      <c r="N575" s="44"/>
    </row>
    <row r="576" spans="1:14" ht="12.75">
      <c r="A576" s="3"/>
      <c r="B576" s="44"/>
      <c r="C576" s="3"/>
      <c r="D576" s="44"/>
      <c r="E576" s="3"/>
      <c r="F576" s="3"/>
      <c r="G576" s="3"/>
      <c r="H576" s="3"/>
      <c r="I576" s="3"/>
      <c r="J576" s="3"/>
      <c r="K576" s="3"/>
      <c r="L576" s="3"/>
      <c r="M576" s="3"/>
      <c r="N576" s="44"/>
    </row>
    <row r="577" spans="1:14" ht="12.75">
      <c r="A577" s="3"/>
      <c r="B577" s="44"/>
      <c r="C577" s="3"/>
      <c r="D577" s="44"/>
      <c r="E577" s="3"/>
      <c r="F577" s="3"/>
      <c r="G577" s="3"/>
      <c r="H577" s="3"/>
      <c r="I577" s="3"/>
      <c r="J577" s="3"/>
      <c r="K577" s="3"/>
      <c r="L577" s="3"/>
      <c r="M577" s="3"/>
      <c r="N577" s="44"/>
    </row>
    <row r="578" spans="1:14" ht="12.75">
      <c r="A578" s="3"/>
      <c r="B578" s="44"/>
      <c r="C578" s="3"/>
      <c r="D578" s="44"/>
      <c r="E578" s="3"/>
      <c r="F578" s="3"/>
      <c r="G578" s="3"/>
      <c r="H578" s="3"/>
      <c r="I578" s="3"/>
      <c r="J578" s="3"/>
      <c r="K578" s="3"/>
      <c r="L578" s="3"/>
      <c r="M578" s="3"/>
      <c r="N578" s="44"/>
    </row>
    <row r="579" spans="1:14" ht="12.75">
      <c r="A579" s="3"/>
      <c r="B579" s="44"/>
      <c r="C579" s="3"/>
      <c r="D579" s="44"/>
      <c r="E579" s="3"/>
      <c r="F579" s="3"/>
      <c r="G579" s="3"/>
      <c r="H579" s="3"/>
      <c r="I579" s="3"/>
      <c r="J579" s="3"/>
      <c r="K579" s="3"/>
      <c r="L579" s="3"/>
      <c r="M579" s="3"/>
      <c r="N579" s="44"/>
    </row>
    <row r="580" spans="1:14" ht="12.75">
      <c r="A580" s="3"/>
      <c r="B580" s="44"/>
      <c r="C580" s="3"/>
      <c r="D580" s="44"/>
      <c r="E580" s="3"/>
      <c r="F580" s="3"/>
      <c r="G580" s="3"/>
      <c r="H580" s="3"/>
      <c r="I580" s="3"/>
      <c r="J580" s="3"/>
      <c r="K580" s="3"/>
      <c r="L580" s="3"/>
      <c r="M580" s="3"/>
      <c r="N580" s="44"/>
    </row>
    <row r="581" spans="1:14" ht="12.75">
      <c r="A581" s="3"/>
      <c r="B581" s="44"/>
      <c r="C581" s="3"/>
      <c r="D581" s="44"/>
      <c r="E581" s="3"/>
      <c r="F581" s="3"/>
      <c r="G581" s="3"/>
      <c r="H581" s="3"/>
      <c r="I581" s="3"/>
      <c r="J581" s="3"/>
      <c r="K581" s="3"/>
      <c r="L581" s="3"/>
      <c r="M581" s="3"/>
      <c r="N581" s="44"/>
    </row>
    <row r="582" spans="1:14" ht="12.75">
      <c r="A582" s="3"/>
      <c r="B582" s="44"/>
      <c r="C582" s="3"/>
      <c r="D582" s="44"/>
      <c r="E582" s="3"/>
      <c r="F582" s="3"/>
      <c r="G582" s="3"/>
      <c r="H582" s="3"/>
      <c r="I582" s="3"/>
      <c r="J582" s="3"/>
      <c r="K582" s="3"/>
      <c r="L582" s="3"/>
      <c r="M582" s="3"/>
      <c r="N582" s="44"/>
    </row>
    <row r="583" spans="1:14" ht="12.75">
      <c r="A583" s="3"/>
      <c r="B583" s="44"/>
      <c r="C583" s="3"/>
      <c r="D583" s="44"/>
      <c r="E583" s="3"/>
      <c r="F583" s="3"/>
      <c r="G583" s="3"/>
      <c r="H583" s="3"/>
      <c r="I583" s="3"/>
      <c r="J583" s="3"/>
      <c r="K583" s="3"/>
      <c r="L583" s="3"/>
      <c r="M583" s="3"/>
      <c r="N583" s="44"/>
    </row>
    <row r="584" spans="1:14" ht="12.75">
      <c r="A584" s="3"/>
      <c r="B584" s="44"/>
      <c r="C584" s="3"/>
      <c r="D584" s="44"/>
      <c r="E584" s="3"/>
      <c r="F584" s="3"/>
      <c r="G584" s="3"/>
      <c r="H584" s="3"/>
      <c r="I584" s="3"/>
      <c r="J584" s="3"/>
      <c r="K584" s="3"/>
      <c r="L584" s="3"/>
      <c r="M584" s="3"/>
      <c r="N584" s="44"/>
    </row>
    <row r="585" spans="1:14" ht="12.75">
      <c r="A585" s="3"/>
      <c r="B585" s="44"/>
      <c r="C585" s="3"/>
      <c r="D585" s="44"/>
      <c r="E585" s="3"/>
      <c r="F585" s="3"/>
      <c r="G585" s="3"/>
      <c r="H585" s="3"/>
      <c r="I585" s="3"/>
      <c r="J585" s="3"/>
      <c r="K585" s="3"/>
      <c r="L585" s="3"/>
      <c r="M585" s="3"/>
      <c r="N585" s="44"/>
    </row>
    <row r="586" spans="1:14" ht="12.75">
      <c r="A586" s="3"/>
      <c r="B586" s="44"/>
      <c r="C586" s="3"/>
      <c r="D586" s="44"/>
      <c r="E586" s="3"/>
      <c r="F586" s="3"/>
      <c r="G586" s="3"/>
      <c r="H586" s="3"/>
      <c r="I586" s="3"/>
      <c r="J586" s="3"/>
      <c r="K586" s="3"/>
      <c r="L586" s="3"/>
      <c r="M586" s="3"/>
      <c r="N586" s="44"/>
    </row>
    <row r="587" spans="1:14" ht="12.75">
      <c r="A587" s="3"/>
      <c r="B587" s="44"/>
      <c r="C587" s="3"/>
      <c r="D587" s="44"/>
      <c r="E587" s="3"/>
      <c r="F587" s="3"/>
      <c r="G587" s="3"/>
      <c r="H587" s="3"/>
      <c r="I587" s="3"/>
      <c r="J587" s="3"/>
      <c r="K587" s="3"/>
      <c r="L587" s="3"/>
      <c r="M587" s="3"/>
      <c r="N587" s="44"/>
    </row>
    <row r="588" spans="1:14" ht="12.75">
      <c r="A588" s="3"/>
      <c r="B588" s="44"/>
      <c r="C588" s="3"/>
      <c r="D588" s="44"/>
      <c r="E588" s="3"/>
      <c r="F588" s="3"/>
      <c r="G588" s="3"/>
      <c r="H588" s="3"/>
      <c r="I588" s="3"/>
      <c r="J588" s="3"/>
      <c r="K588" s="3"/>
      <c r="L588" s="3"/>
      <c r="M588" s="3"/>
      <c r="N588" s="44"/>
    </row>
    <row r="589" spans="1:14" ht="12.75">
      <c r="A589" s="3"/>
      <c r="B589" s="44"/>
      <c r="C589" s="3"/>
      <c r="D589" s="44"/>
      <c r="E589" s="3"/>
      <c r="F589" s="3"/>
      <c r="G589" s="3"/>
      <c r="H589" s="3"/>
      <c r="I589" s="3"/>
      <c r="J589" s="3"/>
      <c r="K589" s="3"/>
      <c r="L589" s="3"/>
      <c r="M589" s="3"/>
      <c r="N589" s="44"/>
    </row>
    <row r="590" spans="1:14" ht="12.75">
      <c r="A590" s="3"/>
      <c r="B590" s="44"/>
      <c r="C590" s="3"/>
      <c r="D590" s="44"/>
      <c r="E590" s="3"/>
      <c r="F590" s="3"/>
      <c r="G590" s="3"/>
      <c r="H590" s="3"/>
      <c r="I590" s="3"/>
      <c r="J590" s="3"/>
      <c r="K590" s="3"/>
      <c r="L590" s="3"/>
      <c r="M590" s="3"/>
      <c r="N590" s="44"/>
    </row>
    <row r="591" spans="1:14" ht="12.75">
      <c r="A591" s="3"/>
      <c r="B591" s="44"/>
      <c r="C591" s="3"/>
      <c r="D591" s="44"/>
      <c r="E591" s="3"/>
      <c r="F591" s="3"/>
      <c r="G591" s="3"/>
      <c r="H591" s="3"/>
      <c r="I591" s="3"/>
      <c r="J591" s="3"/>
      <c r="K591" s="3"/>
      <c r="L591" s="3"/>
      <c r="M591" s="3"/>
      <c r="N591" s="44"/>
    </row>
    <row r="592" spans="1:14" ht="12.75">
      <c r="A592" s="3"/>
      <c r="B592" s="44"/>
      <c r="C592" s="3"/>
      <c r="D592" s="44"/>
      <c r="E592" s="3"/>
      <c r="F592" s="3"/>
      <c r="G592" s="3"/>
      <c r="H592" s="3"/>
      <c r="I592" s="3"/>
      <c r="J592" s="3"/>
      <c r="K592" s="3"/>
      <c r="L592" s="3"/>
      <c r="M592" s="3"/>
      <c r="N592" s="44"/>
    </row>
    <row r="593" spans="1:14" ht="12.75">
      <c r="A593" s="3"/>
      <c r="B593" s="44"/>
      <c r="C593" s="3"/>
      <c r="D593" s="44"/>
      <c r="E593" s="3"/>
      <c r="F593" s="3"/>
      <c r="G593" s="3"/>
      <c r="H593" s="3"/>
      <c r="I593" s="3"/>
      <c r="J593" s="3"/>
      <c r="K593" s="3"/>
      <c r="L593" s="3"/>
      <c r="M593" s="3"/>
      <c r="N593" s="44"/>
    </row>
    <row r="594" spans="1:14" ht="12.75">
      <c r="A594" s="3"/>
      <c r="B594" s="44"/>
      <c r="C594" s="3"/>
      <c r="D594" s="44"/>
      <c r="E594" s="3"/>
      <c r="F594" s="3"/>
      <c r="G594" s="3"/>
      <c r="H594" s="3"/>
      <c r="I594" s="3"/>
      <c r="J594" s="3"/>
      <c r="K594" s="3"/>
      <c r="L594" s="3"/>
      <c r="M594" s="3"/>
      <c r="N594" s="44"/>
    </row>
    <row r="595" spans="1:14" ht="12.75">
      <c r="A595" s="3"/>
      <c r="B595" s="44"/>
      <c r="C595" s="3"/>
      <c r="D595" s="44"/>
      <c r="E595" s="3"/>
      <c r="F595" s="3"/>
      <c r="G595" s="3"/>
      <c r="H595" s="3"/>
      <c r="I595" s="3"/>
      <c r="J595" s="3"/>
      <c r="K595" s="3"/>
      <c r="L595" s="3"/>
      <c r="M595" s="3"/>
      <c r="N595" s="44"/>
    </row>
    <row r="596" spans="1:14" ht="12.75">
      <c r="A596" s="3"/>
      <c r="B596" s="44"/>
      <c r="C596" s="3"/>
      <c r="D596" s="44"/>
      <c r="E596" s="3"/>
      <c r="F596" s="3"/>
      <c r="G596" s="3"/>
      <c r="H596" s="3"/>
      <c r="I596" s="3"/>
      <c r="J596" s="3"/>
      <c r="K596" s="3"/>
      <c r="L596" s="3"/>
      <c r="M596" s="3"/>
      <c r="N596" s="44"/>
    </row>
    <row r="597" spans="1:14" ht="12.75">
      <c r="A597" s="3"/>
      <c r="B597" s="44"/>
      <c r="C597" s="3"/>
      <c r="D597" s="44"/>
      <c r="E597" s="3"/>
      <c r="F597" s="3"/>
      <c r="G597" s="3"/>
      <c r="H597" s="3"/>
      <c r="I597" s="3"/>
      <c r="J597" s="3"/>
      <c r="K597" s="3"/>
      <c r="L597" s="3"/>
      <c r="M597" s="3"/>
      <c r="N597" s="44"/>
    </row>
    <row r="598" spans="1:14" ht="12.75">
      <c r="A598" s="3"/>
      <c r="B598" s="44"/>
      <c r="C598" s="3"/>
      <c r="D598" s="44"/>
      <c r="E598" s="3"/>
      <c r="F598" s="3"/>
      <c r="G598" s="3"/>
      <c r="H598" s="3"/>
      <c r="I598" s="3"/>
      <c r="J598" s="3"/>
      <c r="K598" s="3"/>
      <c r="L598" s="3"/>
      <c r="M598" s="3"/>
      <c r="N598" s="44"/>
    </row>
    <row r="599" spans="1:14" ht="12.75">
      <c r="A599" s="3"/>
      <c r="B599" s="44"/>
      <c r="C599" s="3"/>
      <c r="D599" s="44"/>
      <c r="E599" s="3"/>
      <c r="F599" s="3"/>
      <c r="G599" s="3"/>
      <c r="H599" s="3"/>
      <c r="I599" s="3"/>
      <c r="J599" s="3"/>
      <c r="K599" s="3"/>
      <c r="L599" s="3"/>
      <c r="M599" s="3"/>
      <c r="N599" s="44"/>
    </row>
    <row r="600" spans="1:14" ht="12.75">
      <c r="A600" s="3"/>
      <c r="B600" s="44"/>
      <c r="C600" s="3"/>
      <c r="D600" s="44"/>
      <c r="E600" s="3"/>
      <c r="F600" s="3"/>
      <c r="G600" s="3"/>
      <c r="H600" s="3"/>
      <c r="I600" s="3"/>
      <c r="J600" s="3"/>
      <c r="K600" s="3"/>
      <c r="L600" s="3"/>
      <c r="M600" s="3"/>
      <c r="N600" s="44"/>
    </row>
    <row r="601" spans="1:14" ht="12.75">
      <c r="A601" s="3"/>
      <c r="B601" s="44"/>
      <c r="C601" s="3"/>
      <c r="D601" s="44"/>
      <c r="E601" s="3"/>
      <c r="F601" s="3"/>
      <c r="G601" s="3"/>
      <c r="H601" s="3"/>
      <c r="I601" s="3"/>
      <c r="J601" s="3"/>
      <c r="K601" s="3"/>
      <c r="L601" s="3"/>
      <c r="M601" s="3"/>
      <c r="N601" s="44"/>
    </row>
    <row r="602" spans="1:14" ht="12.75">
      <c r="A602" s="3"/>
      <c r="B602" s="44"/>
      <c r="C602" s="3"/>
      <c r="D602" s="44"/>
      <c r="E602" s="3"/>
      <c r="F602" s="3"/>
      <c r="G602" s="3"/>
      <c r="H602" s="3"/>
      <c r="I602" s="3"/>
      <c r="J602" s="3"/>
      <c r="K602" s="3"/>
      <c r="L602" s="3"/>
      <c r="M602" s="3"/>
      <c r="N602" s="44"/>
    </row>
    <row r="603" spans="1:14" ht="12.75">
      <c r="A603" s="3"/>
      <c r="B603" s="44"/>
      <c r="C603" s="3"/>
      <c r="D603" s="44"/>
      <c r="E603" s="3"/>
      <c r="F603" s="3"/>
      <c r="G603" s="3"/>
      <c r="H603" s="3"/>
      <c r="I603" s="3"/>
      <c r="J603" s="3"/>
      <c r="K603" s="3"/>
      <c r="L603" s="3"/>
      <c r="M603" s="3"/>
      <c r="N603" s="44"/>
    </row>
    <row r="604" spans="1:14" ht="12.75">
      <c r="A604" s="3"/>
      <c r="B604" s="44"/>
      <c r="C604" s="3"/>
      <c r="D604" s="44"/>
      <c r="E604" s="3"/>
      <c r="F604" s="3"/>
      <c r="G604" s="3"/>
      <c r="H604" s="3"/>
      <c r="I604" s="3"/>
      <c r="J604" s="3"/>
      <c r="K604" s="3"/>
      <c r="L604" s="3"/>
      <c r="M604" s="3"/>
      <c r="N604" s="44"/>
    </row>
    <row r="605" spans="1:14" ht="12.75">
      <c r="A605" s="3"/>
      <c r="B605" s="44"/>
      <c r="C605" s="3"/>
      <c r="D605" s="44"/>
      <c r="E605" s="3"/>
      <c r="F605" s="3"/>
      <c r="G605" s="3"/>
      <c r="H605" s="3"/>
      <c r="I605" s="3"/>
      <c r="J605" s="3"/>
      <c r="K605" s="3"/>
      <c r="L605" s="3"/>
      <c r="M605" s="3"/>
      <c r="N605" s="44"/>
    </row>
    <row r="606" spans="1:14" ht="12.75">
      <c r="A606" s="3"/>
      <c r="B606" s="44"/>
      <c r="C606" s="3"/>
      <c r="D606" s="44"/>
      <c r="E606" s="3"/>
      <c r="F606" s="3"/>
      <c r="G606" s="3"/>
      <c r="H606" s="3"/>
      <c r="I606" s="3"/>
      <c r="J606" s="3"/>
      <c r="K606" s="3"/>
      <c r="L606" s="3"/>
      <c r="M606" s="3"/>
      <c r="N606" s="44"/>
    </row>
    <row r="607" spans="1:14" ht="12.75">
      <c r="A607" s="3"/>
      <c r="B607" s="44"/>
      <c r="C607" s="3"/>
      <c r="D607" s="44"/>
      <c r="E607" s="3"/>
      <c r="F607" s="3"/>
      <c r="G607" s="3"/>
      <c r="H607" s="3"/>
      <c r="I607" s="3"/>
      <c r="J607" s="3"/>
      <c r="K607" s="3"/>
      <c r="L607" s="3"/>
      <c r="M607" s="3"/>
      <c r="N607" s="44"/>
    </row>
    <row r="608" spans="1:14" ht="12.75">
      <c r="A608" s="3"/>
      <c r="B608" s="44"/>
      <c r="C608" s="3"/>
      <c r="D608" s="44"/>
      <c r="E608" s="3"/>
      <c r="F608" s="3"/>
      <c r="G608" s="3"/>
      <c r="H608" s="3"/>
      <c r="I608" s="3"/>
      <c r="J608" s="3"/>
      <c r="K608" s="3"/>
      <c r="L608" s="3"/>
      <c r="M608" s="3"/>
      <c r="N608" s="44"/>
    </row>
    <row r="609" spans="1:14" ht="12.75">
      <c r="A609" s="3"/>
      <c r="B609" s="44"/>
      <c r="C609" s="3"/>
      <c r="D609" s="44"/>
      <c r="E609" s="3"/>
      <c r="F609" s="3"/>
      <c r="G609" s="3"/>
      <c r="H609" s="3"/>
      <c r="I609" s="3"/>
      <c r="J609" s="3"/>
      <c r="K609" s="3"/>
      <c r="L609" s="3"/>
      <c r="M609" s="3"/>
      <c r="N609" s="44"/>
    </row>
    <row r="610" spans="1:14" ht="12.75">
      <c r="A610" s="3"/>
      <c r="B610" s="44"/>
      <c r="C610" s="3"/>
      <c r="D610" s="44"/>
      <c r="E610" s="3"/>
      <c r="F610" s="3"/>
      <c r="G610" s="3"/>
      <c r="H610" s="3"/>
      <c r="I610" s="3"/>
      <c r="J610" s="3"/>
      <c r="K610" s="3"/>
      <c r="L610" s="3"/>
      <c r="M610" s="3"/>
      <c r="N610" s="44"/>
    </row>
    <row r="611" spans="1:14" ht="12.75">
      <c r="A611" s="3"/>
      <c r="B611" s="44"/>
      <c r="C611" s="3"/>
      <c r="D611" s="44"/>
      <c r="E611" s="3"/>
      <c r="F611" s="3"/>
      <c r="G611" s="3"/>
      <c r="H611" s="3"/>
      <c r="I611" s="3"/>
      <c r="J611" s="3"/>
      <c r="K611" s="3"/>
      <c r="L611" s="3"/>
      <c r="M611" s="3"/>
      <c r="N611" s="44"/>
    </row>
    <row r="612" spans="1:14" ht="12.75">
      <c r="A612" s="3"/>
      <c r="B612" s="44"/>
      <c r="C612" s="3"/>
      <c r="D612" s="44"/>
      <c r="E612" s="3"/>
      <c r="F612" s="3"/>
      <c r="G612" s="3"/>
      <c r="H612" s="3"/>
      <c r="I612" s="3"/>
      <c r="J612" s="3"/>
      <c r="K612" s="3"/>
      <c r="L612" s="3"/>
      <c r="M612" s="3"/>
      <c r="N612" s="44"/>
    </row>
    <row r="613" spans="1:14" ht="12.75">
      <c r="A613" s="3"/>
      <c r="B613" s="44"/>
      <c r="C613" s="3"/>
      <c r="D613" s="44"/>
      <c r="E613" s="3"/>
      <c r="F613" s="3"/>
      <c r="G613" s="3"/>
      <c r="H613" s="3"/>
      <c r="I613" s="3"/>
      <c r="J613" s="3"/>
      <c r="K613" s="3"/>
      <c r="L613" s="3"/>
      <c r="M613" s="3"/>
      <c r="N613" s="44"/>
    </row>
    <row r="614" spans="1:14" ht="12.75">
      <c r="A614" s="3"/>
      <c r="B614" s="44"/>
      <c r="C614" s="3"/>
      <c r="D614" s="44"/>
      <c r="E614" s="3"/>
      <c r="F614" s="3"/>
      <c r="G614" s="3"/>
      <c r="H614" s="3"/>
      <c r="I614" s="3"/>
      <c r="J614" s="3"/>
      <c r="K614" s="3"/>
      <c r="L614" s="3"/>
      <c r="M614" s="3"/>
      <c r="N614" s="44"/>
    </row>
    <row r="615" spans="1:14" ht="12.75">
      <c r="A615" s="3"/>
      <c r="B615" s="44"/>
      <c r="C615" s="3"/>
      <c r="D615" s="44"/>
      <c r="E615" s="3"/>
      <c r="F615" s="3"/>
      <c r="G615" s="3"/>
      <c r="H615" s="3"/>
      <c r="I615" s="3"/>
      <c r="J615" s="3"/>
      <c r="K615" s="3"/>
      <c r="L615" s="3"/>
      <c r="M615" s="3"/>
      <c r="N615" s="44"/>
    </row>
    <row r="616" spans="1:14" ht="12.75">
      <c r="A616" s="3"/>
      <c r="B616" s="44"/>
      <c r="C616" s="3"/>
      <c r="D616" s="44"/>
      <c r="E616" s="3"/>
      <c r="F616" s="3"/>
      <c r="G616" s="3"/>
      <c r="H616" s="3"/>
      <c r="I616" s="3"/>
      <c r="J616" s="3"/>
      <c r="K616" s="3"/>
      <c r="L616" s="3"/>
      <c r="M616" s="3"/>
      <c r="N616" s="44"/>
    </row>
    <row r="617" spans="1:14" ht="12.75">
      <c r="A617" s="3"/>
      <c r="B617" s="44"/>
      <c r="C617" s="3"/>
      <c r="D617" s="44"/>
      <c r="E617" s="3"/>
      <c r="F617" s="3"/>
      <c r="G617" s="3"/>
      <c r="H617" s="3"/>
      <c r="I617" s="3"/>
      <c r="J617" s="3"/>
      <c r="K617" s="3"/>
      <c r="L617" s="3"/>
      <c r="M617" s="3"/>
      <c r="N617" s="44"/>
    </row>
    <row r="618" spans="1:14" ht="12.75">
      <c r="A618" s="3"/>
      <c r="B618" s="44"/>
      <c r="C618" s="3"/>
      <c r="D618" s="44"/>
      <c r="E618" s="3"/>
      <c r="F618" s="3"/>
      <c r="G618" s="3"/>
      <c r="H618" s="3"/>
      <c r="I618" s="3"/>
      <c r="J618" s="3"/>
      <c r="K618" s="3"/>
      <c r="L618" s="3"/>
      <c r="M618" s="3"/>
      <c r="N618" s="44"/>
    </row>
    <row r="619" spans="1:14" ht="12.75">
      <c r="A619" s="3"/>
      <c r="B619" s="44"/>
      <c r="C619" s="3"/>
      <c r="D619" s="44"/>
      <c r="E619" s="3"/>
      <c r="F619" s="3"/>
      <c r="G619" s="3"/>
      <c r="H619" s="3"/>
      <c r="I619" s="3"/>
      <c r="J619" s="3"/>
      <c r="K619" s="3"/>
      <c r="L619" s="3"/>
      <c r="M619" s="3"/>
      <c r="N619" s="44"/>
    </row>
    <row r="620" spans="1:14" ht="12.75">
      <c r="A620" s="3"/>
      <c r="B620" s="44"/>
      <c r="C620" s="3"/>
      <c r="D620" s="44"/>
      <c r="E620" s="3"/>
      <c r="F620" s="3"/>
      <c r="G620" s="3"/>
      <c r="H620" s="3"/>
      <c r="I620" s="3"/>
      <c r="J620" s="3"/>
      <c r="K620" s="3"/>
      <c r="L620" s="3"/>
      <c r="M620" s="3"/>
      <c r="N620" s="44"/>
    </row>
    <row r="621" spans="1:14" ht="12.75">
      <c r="A621" s="3"/>
      <c r="B621" s="44"/>
      <c r="C621" s="3"/>
      <c r="D621" s="44"/>
      <c r="E621" s="3"/>
      <c r="F621" s="3"/>
      <c r="G621" s="3"/>
      <c r="H621" s="3"/>
      <c r="I621" s="3"/>
      <c r="J621" s="3"/>
      <c r="K621" s="3"/>
      <c r="L621" s="3"/>
      <c r="M621" s="3"/>
      <c r="N621" s="44"/>
    </row>
    <row r="622" spans="1:14" ht="12.75">
      <c r="A622" s="3"/>
      <c r="B622" s="44"/>
      <c r="C622" s="3"/>
      <c r="D622" s="44"/>
      <c r="E622" s="3"/>
      <c r="F622" s="3"/>
      <c r="G622" s="3"/>
      <c r="H622" s="3"/>
      <c r="I622" s="3"/>
      <c r="J622" s="3"/>
      <c r="K622" s="3"/>
      <c r="L622" s="3"/>
      <c r="M622" s="3"/>
      <c r="N622" s="44"/>
    </row>
    <row r="623" spans="1:14" ht="12.75">
      <c r="A623" s="3"/>
      <c r="B623" s="44"/>
      <c r="C623" s="3"/>
      <c r="D623" s="44"/>
      <c r="E623" s="3"/>
      <c r="F623" s="3"/>
      <c r="G623" s="3"/>
      <c r="H623" s="3"/>
      <c r="I623" s="3"/>
      <c r="J623" s="3"/>
      <c r="K623" s="3"/>
      <c r="L623" s="3"/>
      <c r="M623" s="3"/>
      <c r="N623" s="44"/>
    </row>
    <row r="624" spans="1:14" ht="12.75">
      <c r="A624" s="3"/>
      <c r="B624" s="44"/>
      <c r="C624" s="3"/>
      <c r="D624" s="44"/>
      <c r="E624" s="3"/>
      <c r="F624" s="3"/>
      <c r="G624" s="3"/>
      <c r="H624" s="3"/>
      <c r="I624" s="3"/>
      <c r="J624" s="3"/>
      <c r="K624" s="3"/>
      <c r="L624" s="3"/>
      <c r="M624" s="3"/>
      <c r="N624" s="44"/>
    </row>
    <row r="625" spans="1:14" ht="12.75">
      <c r="A625" s="3"/>
      <c r="B625" s="44"/>
      <c r="C625" s="3"/>
      <c r="D625" s="44"/>
      <c r="E625" s="3"/>
      <c r="F625" s="3"/>
      <c r="G625" s="3"/>
      <c r="H625" s="3"/>
      <c r="I625" s="3"/>
      <c r="J625" s="3"/>
      <c r="K625" s="3"/>
      <c r="L625" s="3"/>
      <c r="M625" s="3"/>
      <c r="N625" s="44"/>
    </row>
    <row r="626" spans="1:14" ht="12.75">
      <c r="A626" s="3"/>
      <c r="B626" s="44"/>
      <c r="C626" s="3"/>
      <c r="D626" s="44"/>
      <c r="E626" s="3"/>
      <c r="F626" s="3"/>
      <c r="G626" s="3"/>
      <c r="H626" s="3"/>
      <c r="I626" s="3"/>
      <c r="J626" s="3"/>
      <c r="K626" s="3"/>
      <c r="L626" s="3"/>
      <c r="M626" s="3"/>
      <c r="N626" s="44"/>
    </row>
    <row r="627" spans="1:14" ht="12.75">
      <c r="A627" s="3"/>
      <c r="B627" s="44"/>
      <c r="C627" s="3"/>
      <c r="D627" s="44"/>
      <c r="E627" s="3"/>
      <c r="F627" s="3"/>
      <c r="G627" s="3"/>
      <c r="H627" s="3"/>
      <c r="I627" s="3"/>
      <c r="J627" s="3"/>
      <c r="K627" s="3"/>
      <c r="L627" s="3"/>
      <c r="M627" s="3"/>
      <c r="N627" s="44"/>
    </row>
    <row r="628" spans="1:14" ht="12.75">
      <c r="A628" s="3"/>
      <c r="B628" s="44"/>
      <c r="C628" s="3"/>
      <c r="D628" s="44"/>
      <c r="E628" s="3"/>
      <c r="F628" s="3"/>
      <c r="G628" s="3"/>
      <c r="H628" s="3"/>
      <c r="I628" s="3"/>
      <c r="J628" s="3"/>
      <c r="K628" s="3"/>
      <c r="L628" s="3"/>
      <c r="M628" s="3"/>
      <c r="N628" s="44"/>
    </row>
    <row r="629" spans="1:14" ht="12.75">
      <c r="A629" s="3"/>
      <c r="B629" s="44"/>
      <c r="C629" s="3"/>
      <c r="D629" s="44"/>
      <c r="E629" s="3"/>
      <c r="F629" s="3"/>
      <c r="G629" s="3"/>
      <c r="H629" s="3"/>
      <c r="I629" s="3"/>
      <c r="J629" s="3"/>
      <c r="K629" s="3"/>
      <c r="L629" s="3"/>
      <c r="M629" s="3"/>
      <c r="N629" s="44"/>
    </row>
    <row r="630" spans="1:14" ht="12.75">
      <c r="A630" s="3"/>
      <c r="B630" s="44"/>
      <c r="C630" s="3"/>
      <c r="D630" s="44"/>
      <c r="E630" s="3"/>
      <c r="F630" s="3"/>
      <c r="G630" s="3"/>
      <c r="H630" s="3"/>
      <c r="I630" s="3"/>
      <c r="J630" s="3"/>
      <c r="K630" s="3"/>
      <c r="L630" s="3"/>
      <c r="M630" s="3"/>
      <c r="N630" s="44"/>
    </row>
    <row r="631" spans="1:14" ht="12.75">
      <c r="A631" s="3"/>
      <c r="B631" s="44"/>
      <c r="C631" s="3"/>
      <c r="D631" s="44"/>
      <c r="E631" s="3"/>
      <c r="F631" s="3"/>
      <c r="G631" s="3"/>
      <c r="H631" s="3"/>
      <c r="I631" s="3"/>
      <c r="J631" s="3"/>
      <c r="K631" s="3"/>
      <c r="L631" s="3"/>
      <c r="M631" s="3"/>
      <c r="N631" s="44"/>
    </row>
    <row r="632" spans="1:14" ht="12.75">
      <c r="A632" s="3"/>
      <c r="B632" s="44"/>
      <c r="C632" s="3"/>
      <c r="D632" s="44"/>
      <c r="E632" s="3"/>
      <c r="F632" s="3"/>
      <c r="G632" s="3"/>
      <c r="H632" s="3"/>
      <c r="I632" s="3"/>
      <c r="J632" s="3"/>
      <c r="K632" s="3"/>
      <c r="L632" s="3"/>
      <c r="M632" s="3"/>
      <c r="N632" s="44"/>
    </row>
    <row r="633" spans="1:14" ht="12.75">
      <c r="A633" s="3"/>
      <c r="B633" s="44"/>
      <c r="C633" s="3"/>
      <c r="D633" s="44"/>
      <c r="E633" s="3"/>
      <c r="F633" s="3"/>
      <c r="G633" s="3"/>
      <c r="H633" s="3"/>
      <c r="I633" s="3"/>
      <c r="J633" s="3"/>
      <c r="K633" s="3"/>
      <c r="L633" s="3"/>
      <c r="M633" s="3"/>
      <c r="N633" s="44"/>
    </row>
    <row r="634" spans="1:14" ht="12.75">
      <c r="A634" s="3"/>
      <c r="B634" s="44"/>
      <c r="C634" s="3"/>
      <c r="D634" s="44"/>
      <c r="E634" s="3"/>
      <c r="F634" s="3"/>
      <c r="G634" s="3"/>
      <c r="H634" s="3"/>
      <c r="I634" s="3"/>
      <c r="J634" s="3"/>
      <c r="K634" s="3"/>
      <c r="L634" s="3"/>
      <c r="M634" s="3"/>
      <c r="N634" s="44"/>
    </row>
    <row r="635" spans="1:14" ht="12.75">
      <c r="A635" s="3"/>
      <c r="B635" s="44"/>
      <c r="C635" s="3"/>
      <c r="D635" s="44"/>
      <c r="E635" s="3"/>
      <c r="F635" s="3"/>
      <c r="G635" s="3"/>
      <c r="H635" s="3"/>
      <c r="I635" s="3"/>
      <c r="J635" s="3"/>
      <c r="K635" s="3"/>
      <c r="L635" s="3"/>
      <c r="M635" s="3"/>
      <c r="N635" s="44"/>
    </row>
    <row r="636" spans="1:14" ht="12.75">
      <c r="A636" s="3"/>
      <c r="B636" s="44"/>
      <c r="C636" s="3"/>
      <c r="D636" s="44"/>
      <c r="E636" s="3"/>
      <c r="F636" s="3"/>
      <c r="G636" s="3"/>
      <c r="H636" s="3"/>
      <c r="I636" s="3"/>
      <c r="J636" s="3"/>
      <c r="K636" s="3"/>
      <c r="L636" s="3"/>
      <c r="M636" s="3"/>
      <c r="N636" s="44"/>
    </row>
    <row r="637" spans="1:14" ht="12.75">
      <c r="A637" s="3"/>
      <c r="B637" s="44"/>
      <c r="C637" s="3"/>
      <c r="D637" s="44"/>
      <c r="E637" s="3"/>
      <c r="F637" s="3"/>
      <c r="G637" s="3"/>
      <c r="H637" s="3"/>
      <c r="I637" s="3"/>
      <c r="J637" s="3"/>
      <c r="K637" s="3"/>
      <c r="L637" s="3"/>
      <c r="M637" s="3"/>
      <c r="N637" s="44"/>
    </row>
    <row r="638" spans="1:14" ht="12.75">
      <c r="A638" s="3"/>
      <c r="B638" s="44"/>
      <c r="C638" s="3"/>
      <c r="D638" s="44"/>
      <c r="E638" s="3"/>
      <c r="F638" s="3"/>
      <c r="G638" s="3"/>
      <c r="H638" s="3"/>
      <c r="I638" s="3"/>
      <c r="J638" s="3"/>
      <c r="K638" s="3"/>
      <c r="L638" s="3"/>
      <c r="M638" s="3"/>
      <c r="N638" s="44"/>
    </row>
    <row r="639" spans="1:14" ht="12.75">
      <c r="A639" s="3"/>
      <c r="B639" s="44"/>
      <c r="C639" s="3"/>
      <c r="D639" s="44"/>
      <c r="E639" s="3"/>
      <c r="F639" s="3"/>
      <c r="G639" s="3"/>
      <c r="H639" s="3"/>
      <c r="I639" s="3"/>
      <c r="J639" s="3"/>
      <c r="K639" s="3"/>
      <c r="L639" s="3"/>
      <c r="M639" s="3"/>
      <c r="N639" s="44"/>
    </row>
    <row r="640" spans="1:14" ht="12.75">
      <c r="A640" s="3"/>
      <c r="B640" s="44"/>
      <c r="C640" s="3"/>
      <c r="D640" s="44"/>
      <c r="E640" s="3"/>
      <c r="F640" s="3"/>
      <c r="G640" s="3"/>
      <c r="H640" s="3"/>
      <c r="I640" s="3"/>
      <c r="J640" s="3"/>
      <c r="K640" s="3"/>
      <c r="L640" s="3"/>
      <c r="M640" s="3"/>
      <c r="N640" s="44"/>
    </row>
    <row r="641" spans="1:14" ht="12.75">
      <c r="A641" s="3"/>
      <c r="B641" s="44"/>
      <c r="C641" s="3"/>
      <c r="D641" s="44"/>
      <c r="E641" s="3"/>
      <c r="F641" s="3"/>
      <c r="G641" s="3"/>
      <c r="H641" s="3"/>
      <c r="I641" s="3"/>
      <c r="J641" s="3"/>
      <c r="K641" s="3"/>
      <c r="L641" s="3"/>
      <c r="M641" s="3"/>
      <c r="N641" s="44"/>
    </row>
    <row r="642" spans="1:14" ht="12.75">
      <c r="A642" s="3"/>
      <c r="B642" s="44"/>
      <c r="C642" s="3"/>
      <c r="D642" s="44"/>
      <c r="E642" s="3"/>
      <c r="F642" s="3"/>
      <c r="G642" s="3"/>
      <c r="H642" s="3"/>
      <c r="I642" s="3"/>
      <c r="J642" s="3"/>
      <c r="K642" s="3"/>
      <c r="L642" s="3"/>
      <c r="M642" s="3"/>
      <c r="N642" s="44"/>
    </row>
    <row r="643" spans="1:14" ht="12.75">
      <c r="A643" s="3"/>
      <c r="B643" s="44"/>
      <c r="C643" s="3"/>
      <c r="D643" s="44"/>
      <c r="E643" s="3"/>
      <c r="F643" s="3"/>
      <c r="G643" s="3"/>
      <c r="H643" s="3"/>
      <c r="I643" s="3"/>
      <c r="J643" s="3"/>
      <c r="K643" s="3"/>
      <c r="L643" s="3"/>
      <c r="M643" s="3"/>
      <c r="N643" s="44"/>
    </row>
    <row r="644" spans="1:14" ht="12.75">
      <c r="A644" s="3"/>
      <c r="B644" s="44"/>
      <c r="C644" s="3"/>
      <c r="D644" s="44"/>
      <c r="E644" s="3"/>
      <c r="F644" s="3"/>
      <c r="G644" s="3"/>
      <c r="H644" s="3"/>
      <c r="I644" s="3"/>
      <c r="J644" s="3"/>
      <c r="K644" s="3"/>
      <c r="L644" s="3"/>
      <c r="M644" s="3"/>
      <c r="N644" s="44"/>
    </row>
    <row r="645" spans="1:14" ht="12.75">
      <c r="A645" s="3"/>
      <c r="B645" s="44"/>
      <c r="C645" s="3"/>
      <c r="D645" s="44"/>
      <c r="E645" s="3"/>
      <c r="F645" s="3"/>
      <c r="G645" s="3"/>
      <c r="H645" s="3"/>
      <c r="I645" s="3"/>
      <c r="J645" s="3"/>
      <c r="K645" s="3"/>
      <c r="L645" s="3"/>
      <c r="M645" s="3"/>
      <c r="N645" s="44"/>
    </row>
    <row r="646" spans="1:14" ht="12.75">
      <c r="A646" s="3"/>
      <c r="B646" s="44"/>
      <c r="C646" s="3"/>
      <c r="D646" s="44"/>
      <c r="E646" s="3"/>
      <c r="F646" s="3"/>
      <c r="G646" s="3"/>
      <c r="H646" s="3"/>
      <c r="I646" s="3"/>
      <c r="J646" s="3"/>
      <c r="K646" s="3"/>
      <c r="L646" s="3"/>
      <c r="M646" s="3"/>
      <c r="N646" s="44"/>
    </row>
    <row r="647" spans="1:14" ht="12.75">
      <c r="A647" s="3"/>
      <c r="B647" s="44"/>
      <c r="C647" s="3"/>
      <c r="D647" s="44"/>
      <c r="E647" s="3"/>
      <c r="F647" s="3"/>
      <c r="G647" s="3"/>
      <c r="H647" s="3"/>
      <c r="I647" s="3"/>
      <c r="J647" s="3"/>
      <c r="K647" s="3"/>
      <c r="L647" s="3"/>
      <c r="M647" s="3"/>
      <c r="N647" s="44"/>
    </row>
    <row r="648" spans="1:14" ht="12.75">
      <c r="A648" s="3"/>
      <c r="B648" s="44"/>
      <c r="C648" s="3"/>
      <c r="D648" s="44"/>
      <c r="E648" s="3"/>
      <c r="F648" s="3"/>
      <c r="G648" s="3"/>
      <c r="H648" s="3"/>
      <c r="I648" s="3"/>
      <c r="J648" s="3"/>
      <c r="K648" s="3"/>
      <c r="L648" s="3"/>
      <c r="M648" s="3"/>
      <c r="N648" s="44"/>
    </row>
    <row r="649" spans="1:14" ht="12.75">
      <c r="A649" s="3"/>
      <c r="B649" s="44"/>
      <c r="C649" s="3"/>
      <c r="D649" s="44"/>
      <c r="E649" s="3"/>
      <c r="F649" s="3"/>
      <c r="G649" s="3"/>
      <c r="H649" s="3"/>
      <c r="I649" s="3"/>
      <c r="J649" s="3"/>
      <c r="K649" s="3"/>
      <c r="L649" s="3"/>
      <c r="M649" s="3"/>
      <c r="N649" s="44"/>
    </row>
    <row r="650" spans="1:14" ht="12.75">
      <c r="A650" s="3"/>
      <c r="B650" s="44"/>
      <c r="C650" s="3"/>
      <c r="D650" s="44"/>
      <c r="E650" s="3"/>
      <c r="F650" s="3"/>
      <c r="G650" s="3"/>
      <c r="H650" s="3"/>
      <c r="I650" s="3"/>
      <c r="J650" s="3"/>
      <c r="K650" s="3"/>
      <c r="L650" s="3"/>
      <c r="M650" s="3"/>
      <c r="N650" s="44"/>
    </row>
    <row r="651" spans="1:14" ht="12.75">
      <c r="A651" s="3"/>
      <c r="B651" s="44"/>
      <c r="C651" s="3"/>
      <c r="D651" s="44"/>
      <c r="E651" s="3"/>
      <c r="F651" s="3"/>
      <c r="G651" s="3"/>
      <c r="H651" s="3"/>
      <c r="I651" s="3"/>
      <c r="J651" s="3"/>
      <c r="K651" s="3"/>
      <c r="L651" s="3"/>
      <c r="M651" s="3"/>
      <c r="N651" s="44"/>
    </row>
    <row r="652" spans="1:14" ht="12.75">
      <c r="A652" s="3"/>
      <c r="B652" s="44"/>
      <c r="C652" s="3"/>
      <c r="D652" s="44"/>
      <c r="E652" s="3"/>
      <c r="F652" s="3"/>
      <c r="G652" s="3"/>
      <c r="H652" s="3"/>
      <c r="I652" s="3"/>
      <c r="J652" s="3"/>
      <c r="K652" s="3"/>
      <c r="L652" s="3"/>
      <c r="M652" s="3"/>
      <c r="N652" s="44"/>
    </row>
    <row r="653" spans="1:14" ht="12.75">
      <c r="A653" s="3"/>
      <c r="B653" s="44"/>
      <c r="C653" s="3"/>
      <c r="D653" s="44"/>
      <c r="E653" s="3"/>
      <c r="F653" s="3"/>
      <c r="G653" s="3"/>
      <c r="H653" s="3"/>
      <c r="I653" s="3"/>
      <c r="J653" s="3"/>
      <c r="K653" s="3"/>
      <c r="L653" s="3"/>
      <c r="M653" s="3"/>
      <c r="N653" s="44"/>
    </row>
    <row r="654" spans="1:14" ht="12.75">
      <c r="A654" s="3"/>
      <c r="B654" s="44"/>
      <c r="C654" s="3"/>
      <c r="D654" s="44"/>
      <c r="E654" s="3"/>
      <c r="F654" s="3"/>
      <c r="G654" s="3"/>
      <c r="H654" s="3"/>
      <c r="I654" s="3"/>
      <c r="J654" s="3"/>
      <c r="K654" s="3"/>
      <c r="L654" s="3"/>
      <c r="M654" s="3"/>
      <c r="N654" s="44"/>
    </row>
    <row r="655" spans="1:14" ht="12.75">
      <c r="A655" s="3"/>
      <c r="B655" s="44"/>
      <c r="C655" s="3"/>
      <c r="D655" s="44"/>
      <c r="E655" s="3"/>
      <c r="F655" s="3"/>
      <c r="G655" s="3"/>
      <c r="H655" s="3"/>
      <c r="I655" s="3"/>
      <c r="J655" s="3"/>
      <c r="K655" s="3"/>
      <c r="L655" s="3"/>
      <c r="M655" s="3"/>
      <c r="N655" s="44"/>
    </row>
    <row r="656" spans="1:14" ht="12.75">
      <c r="A656" s="3"/>
      <c r="B656" s="44"/>
      <c r="C656" s="3"/>
      <c r="D656" s="44"/>
      <c r="E656" s="3"/>
      <c r="F656" s="3"/>
      <c r="G656" s="3"/>
      <c r="H656" s="3"/>
      <c r="I656" s="3"/>
      <c r="J656" s="3"/>
      <c r="K656" s="3"/>
      <c r="L656" s="3"/>
      <c r="M656" s="3"/>
      <c r="N656" s="44"/>
    </row>
    <row r="657" spans="1:14" ht="12.75">
      <c r="A657" s="3"/>
      <c r="B657" s="44"/>
      <c r="C657" s="3"/>
      <c r="D657" s="44"/>
      <c r="E657" s="3"/>
      <c r="F657" s="3"/>
      <c r="G657" s="3"/>
      <c r="H657" s="3"/>
      <c r="I657" s="3"/>
      <c r="J657" s="3"/>
      <c r="K657" s="3"/>
      <c r="L657" s="3"/>
      <c r="M657" s="3"/>
      <c r="N657" s="44"/>
    </row>
    <row r="658" spans="1:14" ht="12.75">
      <c r="A658" s="3"/>
      <c r="B658" s="44"/>
      <c r="C658" s="3"/>
      <c r="D658" s="44"/>
      <c r="E658" s="3"/>
      <c r="F658" s="3"/>
      <c r="G658" s="3"/>
      <c r="H658" s="3"/>
      <c r="I658" s="3"/>
      <c r="J658" s="3"/>
      <c r="K658" s="3"/>
      <c r="L658" s="3"/>
      <c r="M658" s="3"/>
      <c r="N658" s="44"/>
    </row>
    <row r="659" spans="1:14" ht="12.75">
      <c r="A659" s="3"/>
      <c r="B659" s="44"/>
      <c r="C659" s="3"/>
      <c r="D659" s="44"/>
      <c r="E659" s="3"/>
      <c r="F659" s="3"/>
      <c r="G659" s="3"/>
      <c r="H659" s="3"/>
      <c r="I659" s="3"/>
      <c r="J659" s="3"/>
      <c r="K659" s="3"/>
      <c r="L659" s="3"/>
      <c r="M659" s="3"/>
      <c r="N659" s="44"/>
    </row>
    <row r="660" spans="1:14" ht="12.75">
      <c r="A660" s="3"/>
      <c r="B660" s="44"/>
      <c r="C660" s="3"/>
      <c r="D660" s="44"/>
      <c r="E660" s="3"/>
      <c r="F660" s="3"/>
      <c r="G660" s="3"/>
      <c r="H660" s="3"/>
      <c r="I660" s="3"/>
      <c r="J660" s="3"/>
      <c r="K660" s="3"/>
      <c r="L660" s="3"/>
      <c r="M660" s="3"/>
      <c r="N660" s="44"/>
    </row>
    <row r="661" spans="1:14" ht="12.75">
      <c r="A661" s="3"/>
      <c r="B661" s="44"/>
      <c r="C661" s="3"/>
      <c r="D661" s="44"/>
      <c r="E661" s="3"/>
      <c r="F661" s="3"/>
      <c r="G661" s="3"/>
      <c r="H661" s="3"/>
      <c r="I661" s="3"/>
      <c r="J661" s="3"/>
      <c r="K661" s="3"/>
      <c r="L661" s="3"/>
      <c r="M661" s="3"/>
      <c r="N661" s="44"/>
    </row>
    <row r="662" spans="1:14" ht="12.75">
      <c r="A662" s="3"/>
      <c r="B662" s="44"/>
      <c r="C662" s="3"/>
      <c r="D662" s="44"/>
      <c r="E662" s="3"/>
      <c r="F662" s="3"/>
      <c r="G662" s="3"/>
      <c r="H662" s="3"/>
      <c r="I662" s="3"/>
      <c r="J662" s="3"/>
      <c r="K662" s="3"/>
      <c r="L662" s="3"/>
      <c r="M662" s="3"/>
      <c r="N662" s="44"/>
    </row>
    <row r="663" spans="1:14" ht="12.75">
      <c r="A663" s="3"/>
      <c r="B663" s="44"/>
      <c r="C663" s="3"/>
      <c r="D663" s="44"/>
      <c r="E663" s="3"/>
      <c r="F663" s="3"/>
      <c r="G663" s="3"/>
      <c r="H663" s="3"/>
      <c r="I663" s="3"/>
      <c r="J663" s="3"/>
      <c r="K663" s="3"/>
      <c r="L663" s="3"/>
      <c r="M663" s="3"/>
      <c r="N663" s="44"/>
    </row>
    <row r="664" spans="1:14" ht="12.75">
      <c r="A664" s="3"/>
      <c r="B664" s="44"/>
      <c r="C664" s="3"/>
      <c r="D664" s="44"/>
      <c r="E664" s="3"/>
      <c r="F664" s="3"/>
      <c r="G664" s="3"/>
      <c r="H664" s="3"/>
      <c r="I664" s="3"/>
      <c r="J664" s="3"/>
      <c r="K664" s="3"/>
      <c r="L664" s="3"/>
      <c r="M664" s="3"/>
      <c r="N664" s="44"/>
    </row>
    <row r="665" spans="1:14" ht="12.75">
      <c r="A665" s="3"/>
      <c r="B665" s="44"/>
      <c r="C665" s="3"/>
      <c r="D665" s="44"/>
      <c r="E665" s="3"/>
      <c r="F665" s="3"/>
      <c r="G665" s="3"/>
      <c r="H665" s="3"/>
      <c r="I665" s="3"/>
      <c r="J665" s="3"/>
      <c r="K665" s="3"/>
      <c r="L665" s="3"/>
      <c r="M665" s="3"/>
      <c r="N665" s="44"/>
    </row>
    <row r="666" spans="1:14" ht="12.75">
      <c r="A666" s="3"/>
      <c r="B666" s="44"/>
      <c r="C666" s="3"/>
      <c r="D666" s="44"/>
      <c r="E666" s="3"/>
      <c r="F666" s="3"/>
      <c r="G666" s="3"/>
      <c r="H666" s="3"/>
      <c r="I666" s="3"/>
      <c r="J666" s="3"/>
      <c r="K666" s="3"/>
      <c r="L666" s="3"/>
      <c r="M666" s="3"/>
      <c r="N666" s="44"/>
    </row>
    <row r="667" spans="1:14" ht="12.75">
      <c r="A667" s="3"/>
      <c r="B667" s="44"/>
      <c r="C667" s="3"/>
      <c r="D667" s="44"/>
      <c r="E667" s="3"/>
      <c r="F667" s="3"/>
      <c r="G667" s="3"/>
      <c r="H667" s="3"/>
      <c r="I667" s="3"/>
      <c r="J667" s="3"/>
      <c r="K667" s="3"/>
      <c r="L667" s="3"/>
      <c r="M667" s="3"/>
      <c r="N667" s="44"/>
    </row>
    <row r="668" spans="1:14" ht="12.75">
      <c r="A668" s="3"/>
      <c r="B668" s="44"/>
      <c r="C668" s="3"/>
      <c r="D668" s="44"/>
      <c r="E668" s="3"/>
      <c r="F668" s="3"/>
      <c r="G668" s="3"/>
      <c r="H668" s="3"/>
      <c r="I668" s="3"/>
      <c r="J668" s="3"/>
      <c r="K668" s="3"/>
      <c r="L668" s="3"/>
      <c r="M668" s="3"/>
      <c r="N668" s="44"/>
    </row>
    <row r="669" spans="1:14" ht="12.75">
      <c r="A669" s="3"/>
      <c r="B669" s="44"/>
      <c r="C669" s="3"/>
      <c r="D669" s="44"/>
      <c r="E669" s="3"/>
      <c r="F669" s="3"/>
      <c r="G669" s="3"/>
      <c r="H669" s="3"/>
      <c r="I669" s="3"/>
      <c r="J669" s="3"/>
      <c r="K669" s="3"/>
      <c r="L669" s="3"/>
      <c r="M669" s="3"/>
      <c r="N669" s="44"/>
    </row>
    <row r="670" spans="1:14" ht="12.75">
      <c r="A670" s="3"/>
      <c r="B670" s="44"/>
      <c r="C670" s="3"/>
      <c r="D670" s="44"/>
      <c r="E670" s="3"/>
      <c r="F670" s="3"/>
      <c r="G670" s="3"/>
      <c r="H670" s="3"/>
      <c r="I670" s="3"/>
      <c r="J670" s="3"/>
      <c r="K670" s="3"/>
      <c r="L670" s="3"/>
      <c r="M670" s="3"/>
      <c r="N670" s="44"/>
    </row>
    <row r="671" spans="1:14" ht="12.75">
      <c r="A671" s="3"/>
      <c r="B671" s="44"/>
      <c r="C671" s="3"/>
      <c r="D671" s="44"/>
      <c r="E671" s="3"/>
      <c r="F671" s="3"/>
      <c r="G671" s="3"/>
      <c r="H671" s="3"/>
      <c r="I671" s="3"/>
      <c r="J671" s="3"/>
      <c r="K671" s="3"/>
      <c r="L671" s="3"/>
      <c r="M671" s="3"/>
      <c r="N671" s="44"/>
    </row>
    <row r="672" spans="1:14" ht="12.75">
      <c r="A672" s="3"/>
      <c r="B672" s="44"/>
      <c r="C672" s="3"/>
      <c r="D672" s="44"/>
      <c r="E672" s="3"/>
      <c r="F672" s="3"/>
      <c r="G672" s="3"/>
      <c r="H672" s="3"/>
      <c r="I672" s="3"/>
      <c r="J672" s="3"/>
      <c r="K672" s="3"/>
      <c r="L672" s="3"/>
      <c r="M672" s="3"/>
      <c r="N672" s="44"/>
    </row>
    <row r="673" spans="1:14" ht="12.75">
      <c r="A673" s="3"/>
      <c r="B673" s="44"/>
      <c r="C673" s="3"/>
      <c r="D673" s="44"/>
      <c r="E673" s="3"/>
      <c r="F673" s="3"/>
      <c r="G673" s="3"/>
      <c r="H673" s="3"/>
      <c r="I673" s="3"/>
      <c r="J673" s="3"/>
      <c r="K673" s="3"/>
      <c r="L673" s="3"/>
      <c r="M673" s="3"/>
      <c r="N673" s="44"/>
    </row>
    <row r="674" spans="1:14" ht="12.75">
      <c r="A674" s="3"/>
      <c r="B674" s="44"/>
      <c r="C674" s="3"/>
      <c r="D674" s="44"/>
      <c r="E674" s="3"/>
      <c r="F674" s="3"/>
      <c r="G674" s="3"/>
      <c r="H674" s="3"/>
      <c r="I674" s="3"/>
      <c r="J674" s="3"/>
      <c r="K674" s="3"/>
      <c r="L674" s="3"/>
      <c r="M674" s="3"/>
      <c r="N674" s="44"/>
    </row>
    <row r="675" spans="1:14" ht="12.75">
      <c r="A675" s="3"/>
      <c r="B675" s="44"/>
      <c r="C675" s="3"/>
      <c r="D675" s="44"/>
      <c r="E675" s="3"/>
      <c r="F675" s="3"/>
      <c r="G675" s="3"/>
      <c r="H675" s="3"/>
      <c r="I675" s="3"/>
      <c r="J675" s="3"/>
      <c r="K675" s="3"/>
      <c r="L675" s="3"/>
      <c r="M675" s="3"/>
      <c r="N675" s="44"/>
    </row>
    <row r="676" spans="1:14" ht="12.75">
      <c r="A676" s="3"/>
      <c r="B676" s="44"/>
      <c r="C676" s="3"/>
      <c r="D676" s="44"/>
      <c r="E676" s="3"/>
      <c r="F676" s="3"/>
      <c r="G676" s="3"/>
      <c r="H676" s="3"/>
      <c r="I676" s="3"/>
      <c r="J676" s="3"/>
      <c r="K676" s="3"/>
      <c r="L676" s="3"/>
      <c r="M676" s="3"/>
      <c r="N676" s="44"/>
    </row>
    <row r="677" spans="1:14" ht="12.75">
      <c r="A677" s="3"/>
      <c r="B677" s="44"/>
      <c r="C677" s="3"/>
      <c r="D677" s="44"/>
      <c r="E677" s="3"/>
      <c r="F677" s="3"/>
      <c r="G677" s="3"/>
      <c r="H677" s="3"/>
      <c r="I677" s="3"/>
      <c r="J677" s="3"/>
      <c r="K677" s="3"/>
      <c r="L677" s="3"/>
      <c r="M677" s="3"/>
      <c r="N677" s="44"/>
    </row>
    <row r="678" spans="1:14" ht="12.75">
      <c r="A678" s="3"/>
      <c r="B678" s="44"/>
      <c r="C678" s="3"/>
      <c r="D678" s="44"/>
      <c r="E678" s="3"/>
      <c r="F678" s="3"/>
      <c r="G678" s="3"/>
      <c r="H678" s="3"/>
      <c r="I678" s="3"/>
      <c r="J678" s="3"/>
      <c r="K678" s="3"/>
      <c r="L678" s="3"/>
      <c r="M678" s="3"/>
      <c r="N678" s="44"/>
    </row>
    <row r="679" spans="1:14" ht="12.75">
      <c r="A679" s="3"/>
      <c r="B679" s="44"/>
      <c r="C679" s="3"/>
      <c r="D679" s="44"/>
      <c r="E679" s="3"/>
      <c r="F679" s="3"/>
      <c r="G679" s="3"/>
      <c r="H679" s="3"/>
      <c r="I679" s="3"/>
      <c r="J679" s="3"/>
      <c r="K679" s="3"/>
      <c r="L679" s="3"/>
      <c r="M679" s="3"/>
      <c r="N679" s="44"/>
    </row>
    <row r="680" spans="1:14" ht="12.75">
      <c r="A680" s="3"/>
      <c r="B680" s="44"/>
      <c r="C680" s="3"/>
      <c r="D680" s="44"/>
      <c r="E680" s="3"/>
      <c r="F680" s="3"/>
      <c r="G680" s="3"/>
      <c r="H680" s="3"/>
      <c r="I680" s="3"/>
      <c r="J680" s="3"/>
      <c r="K680" s="3"/>
      <c r="L680" s="3"/>
      <c r="M680" s="3"/>
      <c r="N680" s="44"/>
    </row>
    <row r="681" spans="1:14" ht="12.75">
      <c r="A681" s="3"/>
      <c r="B681" s="44"/>
      <c r="C681" s="3"/>
      <c r="D681" s="44"/>
      <c r="E681" s="3"/>
      <c r="F681" s="3"/>
      <c r="G681" s="3"/>
      <c r="H681" s="3"/>
      <c r="I681" s="3"/>
      <c r="J681" s="3"/>
      <c r="K681" s="3"/>
      <c r="L681" s="3"/>
      <c r="M681" s="3"/>
      <c r="N681" s="44"/>
    </row>
    <row r="682" spans="1:14" ht="12.75">
      <c r="A682" s="3"/>
      <c r="B682" s="44"/>
      <c r="C682" s="3"/>
      <c r="D682" s="44"/>
      <c r="E682" s="3"/>
      <c r="F682" s="3"/>
      <c r="G682" s="3"/>
      <c r="H682" s="3"/>
      <c r="I682" s="3"/>
      <c r="J682" s="3"/>
      <c r="K682" s="3"/>
      <c r="L682" s="3"/>
      <c r="M682" s="3"/>
      <c r="N682" s="44"/>
    </row>
    <row r="683" spans="1:14" ht="12.75">
      <c r="A683" s="3"/>
      <c r="B683" s="44"/>
      <c r="C683" s="3"/>
      <c r="D683" s="44"/>
      <c r="E683" s="3"/>
      <c r="F683" s="3"/>
      <c r="G683" s="3"/>
      <c r="H683" s="3"/>
      <c r="I683" s="3"/>
      <c r="J683" s="3"/>
      <c r="K683" s="3"/>
      <c r="L683" s="3"/>
      <c r="M683" s="3"/>
      <c r="N683" s="44"/>
    </row>
    <row r="684" spans="1:14" ht="12.75">
      <c r="A684" s="3"/>
      <c r="B684" s="44"/>
      <c r="C684" s="3"/>
      <c r="D684" s="44"/>
      <c r="E684" s="3"/>
      <c r="F684" s="3"/>
      <c r="G684" s="3"/>
      <c r="H684" s="3"/>
      <c r="I684" s="3"/>
      <c r="J684" s="3"/>
      <c r="K684" s="3"/>
      <c r="L684" s="3"/>
      <c r="M684" s="3"/>
      <c r="N684" s="44"/>
    </row>
    <row r="685" spans="1:14" ht="12.75">
      <c r="A685" s="3"/>
      <c r="B685" s="44"/>
      <c r="C685" s="3"/>
      <c r="D685" s="44"/>
      <c r="E685" s="3"/>
      <c r="F685" s="3"/>
      <c r="G685" s="3"/>
      <c r="H685" s="3"/>
      <c r="I685" s="3"/>
      <c r="J685" s="3"/>
      <c r="K685" s="3"/>
      <c r="L685" s="3"/>
      <c r="M685" s="3"/>
      <c r="N685" s="44"/>
    </row>
    <row r="686" spans="1:14" ht="12.75">
      <c r="A686" s="3"/>
      <c r="B686" s="44"/>
      <c r="C686" s="3"/>
      <c r="D686" s="44"/>
      <c r="E686" s="3"/>
      <c r="F686" s="3"/>
      <c r="G686" s="3"/>
      <c r="H686" s="3"/>
      <c r="I686" s="3"/>
      <c r="J686" s="3"/>
      <c r="K686" s="3"/>
      <c r="L686" s="3"/>
      <c r="M686" s="3"/>
      <c r="N686" s="44"/>
    </row>
    <row r="687" spans="1:14" ht="12.75">
      <c r="A687" s="3"/>
      <c r="B687" s="44"/>
      <c r="C687" s="3"/>
      <c r="D687" s="44"/>
      <c r="E687" s="3"/>
      <c r="F687" s="3"/>
      <c r="G687" s="3"/>
      <c r="H687" s="3"/>
      <c r="I687" s="3"/>
      <c r="J687" s="3"/>
      <c r="K687" s="3"/>
      <c r="L687" s="3"/>
      <c r="M687" s="3"/>
      <c r="N687" s="44"/>
    </row>
    <row r="688" spans="1:14" ht="12.75">
      <c r="A688" s="3"/>
      <c r="B688" s="44"/>
      <c r="C688" s="3"/>
      <c r="D688" s="44"/>
      <c r="E688" s="3"/>
      <c r="F688" s="3"/>
      <c r="G688" s="3"/>
      <c r="H688" s="3"/>
      <c r="I688" s="3"/>
      <c r="J688" s="3"/>
      <c r="K688" s="3"/>
      <c r="L688" s="3"/>
      <c r="M688" s="3"/>
      <c r="N688" s="44"/>
    </row>
    <row r="689" spans="1:14" ht="12.75">
      <c r="A689" s="3"/>
      <c r="B689" s="44"/>
      <c r="C689" s="3"/>
      <c r="D689" s="44"/>
      <c r="E689" s="3"/>
      <c r="F689" s="3"/>
      <c r="G689" s="3"/>
      <c r="H689" s="3"/>
      <c r="I689" s="3"/>
      <c r="J689" s="3"/>
      <c r="K689" s="3"/>
      <c r="L689" s="3"/>
      <c r="M689" s="3"/>
      <c r="N689" s="44"/>
    </row>
    <row r="690" spans="1:14" ht="12.75">
      <c r="A690" s="3"/>
      <c r="B690" s="44"/>
      <c r="C690" s="3"/>
      <c r="D690" s="44"/>
      <c r="E690" s="3"/>
      <c r="F690" s="3"/>
      <c r="G690" s="3"/>
      <c r="H690" s="3"/>
      <c r="I690" s="3"/>
      <c r="J690" s="3"/>
      <c r="K690" s="3"/>
      <c r="L690" s="3"/>
      <c r="M690" s="3"/>
      <c r="N690" s="44"/>
    </row>
    <row r="691" spans="1:14" ht="12.75">
      <c r="A691" s="3"/>
      <c r="B691" s="44"/>
      <c r="C691" s="3"/>
      <c r="D691" s="44"/>
      <c r="E691" s="3"/>
      <c r="F691" s="3"/>
      <c r="G691" s="3"/>
      <c r="H691" s="3"/>
      <c r="I691" s="3"/>
      <c r="J691" s="3"/>
      <c r="K691" s="3"/>
      <c r="L691" s="3"/>
      <c r="M691" s="3"/>
      <c r="N691" s="44"/>
    </row>
    <row r="692" spans="1:14" ht="12.75">
      <c r="A692" s="3"/>
      <c r="B692" s="44"/>
      <c r="C692" s="3"/>
      <c r="D692" s="44"/>
      <c r="E692" s="3"/>
      <c r="F692" s="3"/>
      <c r="G692" s="3"/>
      <c r="H692" s="3"/>
      <c r="I692" s="3"/>
      <c r="J692" s="3"/>
      <c r="K692" s="3"/>
      <c r="L692" s="3"/>
      <c r="M692" s="3"/>
      <c r="N692" s="44"/>
    </row>
    <row r="693" spans="1:14" ht="12.75">
      <c r="A693" s="3"/>
      <c r="B693" s="44"/>
      <c r="C693" s="3"/>
      <c r="D693" s="44"/>
      <c r="E693" s="3"/>
      <c r="F693" s="3"/>
      <c r="G693" s="3"/>
      <c r="H693" s="3"/>
      <c r="I693" s="3"/>
      <c r="J693" s="3"/>
      <c r="K693" s="3"/>
      <c r="L693" s="3"/>
      <c r="M693" s="3"/>
      <c r="N693" s="44"/>
    </row>
    <row r="694" spans="1:14" ht="12.75">
      <c r="A694" s="3"/>
      <c r="B694" s="44"/>
      <c r="C694" s="3"/>
      <c r="D694" s="44"/>
      <c r="E694" s="3"/>
      <c r="F694" s="3"/>
      <c r="G694" s="3"/>
      <c r="H694" s="3"/>
      <c r="I694" s="3"/>
      <c r="J694" s="3"/>
      <c r="K694" s="3"/>
      <c r="L694" s="3"/>
      <c r="M694" s="3"/>
      <c r="N694" s="44"/>
    </row>
    <row r="695" spans="1:14" ht="12.75">
      <c r="A695" s="3"/>
      <c r="B695" s="44"/>
      <c r="C695" s="3"/>
      <c r="D695" s="44"/>
      <c r="E695" s="3"/>
      <c r="F695" s="3"/>
      <c r="G695" s="3"/>
      <c r="H695" s="3"/>
      <c r="I695" s="3"/>
      <c r="J695" s="3"/>
      <c r="K695" s="3"/>
      <c r="L695" s="3"/>
      <c r="M695" s="3"/>
      <c r="N695" s="44"/>
    </row>
    <row r="696" spans="1:14" ht="12.75">
      <c r="A696" s="3"/>
      <c r="B696" s="44"/>
      <c r="C696" s="3"/>
      <c r="D696" s="44"/>
      <c r="E696" s="3"/>
      <c r="F696" s="3"/>
      <c r="G696" s="3"/>
      <c r="H696" s="3"/>
      <c r="I696" s="3"/>
      <c r="J696" s="3"/>
      <c r="K696" s="3"/>
      <c r="L696" s="3"/>
      <c r="M696" s="3"/>
      <c r="N696" s="44"/>
    </row>
    <row r="697" spans="1:14" ht="12.75">
      <c r="A697" s="3"/>
      <c r="B697" s="44"/>
      <c r="C697" s="3"/>
      <c r="D697" s="44"/>
      <c r="E697" s="3"/>
      <c r="F697" s="3"/>
      <c r="G697" s="3"/>
      <c r="H697" s="3"/>
      <c r="I697" s="3"/>
      <c r="J697" s="3"/>
      <c r="K697" s="3"/>
      <c r="L697" s="3"/>
      <c r="M697" s="3"/>
      <c r="N697" s="44"/>
    </row>
    <row r="698" spans="1:14" ht="12.75">
      <c r="A698" s="3"/>
      <c r="B698" s="44"/>
      <c r="C698" s="3"/>
      <c r="D698" s="44"/>
      <c r="E698" s="3"/>
      <c r="F698" s="3"/>
      <c r="G698" s="3"/>
      <c r="H698" s="3"/>
      <c r="I698" s="3"/>
      <c r="J698" s="3"/>
      <c r="K698" s="3"/>
      <c r="L698" s="3"/>
      <c r="M698" s="3"/>
      <c r="N698" s="44"/>
    </row>
    <row r="699" spans="1:14" ht="12.75">
      <c r="A699" s="3"/>
      <c r="B699" s="44"/>
      <c r="C699" s="3"/>
      <c r="D699" s="44"/>
      <c r="E699" s="3"/>
      <c r="F699" s="3"/>
      <c r="G699" s="3"/>
      <c r="H699" s="3"/>
      <c r="I699" s="3"/>
      <c r="J699" s="3"/>
      <c r="K699" s="3"/>
      <c r="L699" s="3"/>
      <c r="M699" s="3"/>
      <c r="N699" s="44"/>
    </row>
    <row r="700" spans="1:14" ht="12.75">
      <c r="A700" s="3"/>
      <c r="B700" s="44"/>
      <c r="C700" s="3"/>
      <c r="D700" s="44"/>
      <c r="E700" s="3"/>
      <c r="F700" s="3"/>
      <c r="G700" s="3"/>
      <c r="H700" s="3"/>
      <c r="I700" s="3"/>
      <c r="J700" s="3"/>
      <c r="K700" s="3"/>
      <c r="L700" s="3"/>
      <c r="M700" s="3"/>
      <c r="N700" s="44"/>
    </row>
    <row r="701" spans="1:14" ht="12.75">
      <c r="A701" s="3"/>
      <c r="B701" s="44"/>
      <c r="C701" s="3"/>
      <c r="D701" s="44"/>
      <c r="E701" s="3"/>
      <c r="F701" s="3"/>
      <c r="G701" s="3"/>
      <c r="H701" s="3"/>
      <c r="I701" s="3"/>
      <c r="J701" s="3"/>
      <c r="K701" s="3"/>
      <c r="L701" s="3"/>
      <c r="M701" s="3"/>
      <c r="N701" s="44"/>
    </row>
    <row r="702" spans="1:14" ht="12.75">
      <c r="A702" s="3"/>
      <c r="B702" s="44"/>
      <c r="C702" s="3"/>
      <c r="D702" s="44"/>
      <c r="E702" s="3"/>
      <c r="F702" s="3"/>
      <c r="G702" s="3"/>
      <c r="H702" s="3"/>
      <c r="I702" s="3"/>
      <c r="J702" s="3"/>
      <c r="K702" s="3"/>
      <c r="L702" s="3"/>
      <c r="M702" s="3"/>
      <c r="N702" s="44"/>
    </row>
    <row r="703" spans="1:14" ht="12.75">
      <c r="A703" s="3"/>
      <c r="B703" s="44"/>
      <c r="C703" s="3"/>
      <c r="D703" s="44"/>
      <c r="E703" s="3"/>
      <c r="F703" s="3"/>
      <c r="G703" s="3"/>
      <c r="H703" s="3"/>
      <c r="I703" s="3"/>
      <c r="J703" s="3"/>
      <c r="K703" s="3"/>
      <c r="L703" s="3"/>
      <c r="M703" s="3"/>
      <c r="N703" s="44"/>
    </row>
    <row r="704" spans="1:14" ht="12.75">
      <c r="A704" s="3"/>
      <c r="B704" s="44"/>
      <c r="C704" s="3"/>
      <c r="D704" s="44"/>
      <c r="E704" s="3"/>
      <c r="F704" s="3"/>
      <c r="G704" s="3"/>
      <c r="H704" s="3"/>
      <c r="I704" s="3"/>
      <c r="J704" s="3"/>
      <c r="K704" s="3"/>
      <c r="L704" s="3"/>
      <c r="M704" s="3"/>
      <c r="N704" s="44"/>
    </row>
    <row r="705" spans="1:14" ht="12.75">
      <c r="A705" s="3"/>
      <c r="B705" s="44"/>
      <c r="C705" s="3"/>
      <c r="D705" s="44"/>
      <c r="E705" s="3"/>
      <c r="F705" s="3"/>
      <c r="G705" s="3"/>
      <c r="H705" s="3"/>
      <c r="I705" s="3"/>
      <c r="J705" s="3"/>
      <c r="K705" s="3"/>
      <c r="L705" s="3"/>
      <c r="M705" s="3"/>
      <c r="N705" s="44"/>
    </row>
    <row r="706" spans="1:14" ht="12.75">
      <c r="A706" s="3"/>
      <c r="B706" s="44"/>
      <c r="C706" s="3"/>
      <c r="D706" s="44"/>
      <c r="E706" s="3"/>
      <c r="F706" s="3"/>
      <c r="G706" s="3"/>
      <c r="H706" s="3"/>
      <c r="I706" s="3"/>
      <c r="J706" s="3"/>
      <c r="K706" s="3"/>
      <c r="L706" s="3"/>
      <c r="M706" s="3"/>
      <c r="N706" s="44"/>
    </row>
    <row r="707" spans="1:14" ht="12.75">
      <c r="A707" s="3"/>
      <c r="B707" s="44"/>
      <c r="C707" s="3"/>
      <c r="D707" s="44"/>
      <c r="E707" s="3"/>
      <c r="F707" s="3"/>
      <c r="G707" s="3"/>
      <c r="H707" s="3"/>
      <c r="I707" s="3"/>
      <c r="J707" s="3"/>
      <c r="K707" s="3"/>
      <c r="L707" s="3"/>
      <c r="M707" s="3"/>
      <c r="N707" s="44"/>
    </row>
    <row r="708" spans="1:14" ht="12.75">
      <c r="A708" s="3"/>
      <c r="B708" s="44"/>
      <c r="C708" s="3"/>
      <c r="D708" s="44"/>
      <c r="E708" s="3"/>
      <c r="F708" s="3"/>
      <c r="G708" s="3"/>
      <c r="H708" s="3"/>
      <c r="I708" s="3"/>
      <c r="J708" s="3"/>
      <c r="K708" s="3"/>
      <c r="L708" s="3"/>
      <c r="M708" s="3"/>
      <c r="N708" s="44"/>
    </row>
    <row r="709" spans="1:14" ht="12.75">
      <c r="A709" s="3"/>
      <c r="B709" s="44"/>
      <c r="C709" s="3"/>
      <c r="D709" s="44"/>
      <c r="E709" s="3"/>
      <c r="F709" s="3"/>
      <c r="G709" s="3"/>
      <c r="H709" s="3"/>
      <c r="I709" s="3"/>
      <c r="J709" s="3"/>
      <c r="K709" s="3"/>
      <c r="L709" s="3"/>
      <c r="M709" s="3"/>
      <c r="N709" s="44"/>
    </row>
    <row r="710" spans="1:14" ht="12.75">
      <c r="A710" s="3"/>
      <c r="B710" s="44"/>
      <c r="C710" s="3"/>
      <c r="D710" s="44"/>
      <c r="E710" s="3"/>
      <c r="F710" s="3"/>
      <c r="G710" s="3"/>
      <c r="H710" s="3"/>
      <c r="I710" s="3"/>
      <c r="J710" s="3"/>
      <c r="K710" s="3"/>
      <c r="L710" s="3"/>
      <c r="M710" s="3"/>
      <c r="N710" s="44"/>
    </row>
    <row r="711" spans="1:14" ht="12.75">
      <c r="A711" s="3"/>
      <c r="B711" s="44"/>
      <c r="C711" s="3"/>
      <c r="D711" s="44"/>
      <c r="E711" s="3"/>
      <c r="F711" s="3"/>
      <c r="G711" s="3"/>
      <c r="H711" s="3"/>
      <c r="I711" s="3"/>
      <c r="J711" s="3"/>
      <c r="K711" s="3"/>
      <c r="L711" s="3"/>
      <c r="M711" s="3"/>
      <c r="N711" s="44"/>
    </row>
    <row r="712" spans="1:14" ht="12.75">
      <c r="A712" s="3"/>
      <c r="B712" s="44"/>
      <c r="C712" s="3"/>
      <c r="D712" s="44"/>
      <c r="E712" s="3"/>
      <c r="F712" s="3"/>
      <c r="G712" s="3"/>
      <c r="H712" s="3"/>
      <c r="I712" s="3"/>
      <c r="J712" s="3"/>
      <c r="K712" s="3"/>
      <c r="L712" s="3"/>
      <c r="M712" s="3"/>
      <c r="N712" s="44"/>
    </row>
    <row r="713" spans="1:14" ht="12.75">
      <c r="A713" s="3"/>
      <c r="B713" s="44"/>
      <c r="C713" s="3"/>
      <c r="D713" s="44"/>
      <c r="E713" s="3"/>
      <c r="F713" s="3"/>
      <c r="G713" s="3"/>
      <c r="H713" s="3"/>
      <c r="I713" s="3"/>
      <c r="J713" s="3"/>
      <c r="K713" s="3"/>
      <c r="L713" s="3"/>
      <c r="M713" s="3"/>
      <c r="N713" s="44"/>
    </row>
    <row r="714" spans="1:14" ht="12.75">
      <c r="A714" s="3"/>
      <c r="B714" s="44"/>
      <c r="C714" s="3"/>
      <c r="D714" s="44"/>
      <c r="E714" s="3"/>
      <c r="F714" s="3"/>
      <c r="G714" s="3"/>
      <c r="H714" s="3"/>
      <c r="I714" s="3"/>
      <c r="J714" s="3"/>
      <c r="K714" s="3"/>
      <c r="L714" s="3"/>
      <c r="M714" s="3"/>
      <c r="N714" s="44"/>
    </row>
    <row r="715" spans="1:14" ht="12.75">
      <c r="A715" s="3"/>
      <c r="B715" s="44"/>
      <c r="C715" s="3"/>
      <c r="D715" s="44"/>
      <c r="E715" s="3"/>
      <c r="F715" s="3"/>
      <c r="G715" s="3"/>
      <c r="H715" s="3"/>
      <c r="I715" s="3"/>
      <c r="J715" s="3"/>
      <c r="K715" s="3"/>
      <c r="L715" s="3"/>
      <c r="M715" s="3"/>
      <c r="N715" s="44"/>
    </row>
    <row r="716" spans="1:14" ht="12.75">
      <c r="A716" s="3"/>
      <c r="B716" s="44"/>
      <c r="C716" s="3"/>
      <c r="D716" s="44"/>
      <c r="E716" s="3"/>
      <c r="F716" s="3"/>
      <c r="G716" s="3"/>
      <c r="H716" s="3"/>
      <c r="I716" s="3"/>
      <c r="J716" s="3"/>
      <c r="K716" s="3"/>
      <c r="L716" s="3"/>
      <c r="M716" s="3"/>
      <c r="N716" s="44"/>
    </row>
    <row r="717" spans="1:14" ht="12.75">
      <c r="A717" s="3"/>
      <c r="B717" s="44"/>
      <c r="C717" s="3"/>
      <c r="D717" s="44"/>
      <c r="E717" s="3"/>
      <c r="F717" s="3"/>
      <c r="G717" s="3"/>
      <c r="H717" s="3"/>
      <c r="I717" s="3"/>
      <c r="J717" s="3"/>
      <c r="K717" s="3"/>
      <c r="L717" s="3"/>
      <c r="M717" s="3"/>
      <c r="N717" s="44"/>
    </row>
    <row r="718" spans="1:14" ht="12.75">
      <c r="A718" s="3"/>
      <c r="B718" s="44"/>
      <c r="C718" s="3"/>
      <c r="D718" s="44"/>
      <c r="E718" s="3"/>
      <c r="F718" s="3"/>
      <c r="G718" s="3"/>
      <c r="H718" s="3"/>
      <c r="I718" s="3"/>
      <c r="J718" s="3"/>
      <c r="K718" s="3"/>
      <c r="L718" s="3"/>
      <c r="M718" s="3"/>
      <c r="N718" s="44"/>
    </row>
    <row r="719" spans="1:14" ht="12.75">
      <c r="A719" s="3"/>
      <c r="B719" s="44"/>
      <c r="C719" s="3"/>
      <c r="D719" s="44"/>
      <c r="E719" s="3"/>
      <c r="F719" s="3"/>
      <c r="G719" s="3"/>
      <c r="H719" s="3"/>
      <c r="I719" s="3"/>
      <c r="J719" s="3"/>
      <c r="K719" s="3"/>
      <c r="L719" s="3"/>
      <c r="M719" s="3"/>
      <c r="N719" s="44"/>
    </row>
    <row r="720" spans="1:14" ht="12.75">
      <c r="A720" s="3"/>
      <c r="B720" s="44"/>
      <c r="C720" s="3"/>
      <c r="D720" s="44"/>
      <c r="E720" s="3"/>
      <c r="F720" s="3"/>
      <c r="G720" s="3"/>
      <c r="H720" s="3"/>
      <c r="I720" s="3"/>
      <c r="J720" s="3"/>
      <c r="K720" s="3"/>
      <c r="L720" s="3"/>
      <c r="M720" s="3"/>
      <c r="N720" s="44"/>
    </row>
    <row r="721" spans="1:14" ht="12.75">
      <c r="A721" s="3"/>
      <c r="B721" s="44"/>
      <c r="C721" s="3"/>
      <c r="D721" s="44"/>
      <c r="E721" s="3"/>
      <c r="F721" s="3"/>
      <c r="G721" s="3"/>
      <c r="H721" s="3"/>
      <c r="I721" s="3"/>
      <c r="J721" s="3"/>
      <c r="K721" s="3"/>
      <c r="L721" s="3"/>
      <c r="M721" s="3"/>
      <c r="N721" s="44"/>
    </row>
    <row r="722" spans="1:14" ht="12.75">
      <c r="A722" s="3"/>
      <c r="B722" s="44"/>
      <c r="C722" s="3"/>
      <c r="D722" s="44"/>
      <c r="E722" s="3"/>
      <c r="F722" s="3"/>
      <c r="G722" s="3"/>
      <c r="H722" s="3"/>
      <c r="I722" s="3"/>
      <c r="J722" s="3"/>
      <c r="K722" s="3"/>
      <c r="L722" s="3"/>
      <c r="M722" s="3"/>
      <c r="N722" s="44"/>
    </row>
    <row r="723" spans="1:14" ht="12.75">
      <c r="A723" s="3"/>
      <c r="B723" s="44"/>
      <c r="C723" s="3"/>
      <c r="D723" s="44"/>
      <c r="E723" s="3"/>
      <c r="F723" s="3"/>
      <c r="G723" s="3"/>
      <c r="H723" s="3"/>
      <c r="I723" s="3"/>
      <c r="J723" s="3"/>
      <c r="K723" s="3"/>
      <c r="L723" s="3"/>
      <c r="M723" s="3"/>
      <c r="N723" s="44"/>
    </row>
    <row r="724" spans="1:14" ht="12.75">
      <c r="A724" s="3"/>
      <c r="B724" s="44"/>
      <c r="C724" s="3"/>
      <c r="D724" s="44"/>
      <c r="E724" s="3"/>
      <c r="F724" s="3"/>
      <c r="G724" s="3"/>
      <c r="H724" s="3"/>
      <c r="I724" s="3"/>
      <c r="J724" s="3"/>
      <c r="K724" s="3"/>
      <c r="L724" s="3"/>
      <c r="M724" s="3"/>
      <c r="N724" s="44"/>
    </row>
    <row r="725" spans="1:14" ht="12.75">
      <c r="A725" s="3"/>
      <c r="B725" s="44"/>
      <c r="C725" s="3"/>
      <c r="D725" s="44"/>
      <c r="E725" s="3"/>
      <c r="F725" s="3"/>
      <c r="G725" s="3"/>
      <c r="H725" s="3"/>
      <c r="I725" s="3"/>
      <c r="J725" s="3"/>
      <c r="K725" s="3"/>
      <c r="L725" s="3"/>
      <c r="M725" s="3"/>
      <c r="N725" s="44"/>
    </row>
    <row r="726" spans="1:14" ht="12.75">
      <c r="A726" s="3"/>
      <c r="B726" s="44"/>
      <c r="C726" s="3"/>
      <c r="D726" s="44"/>
      <c r="E726" s="3"/>
      <c r="F726" s="3"/>
      <c r="G726" s="3"/>
      <c r="H726" s="3"/>
      <c r="I726" s="3"/>
      <c r="J726" s="3"/>
      <c r="K726" s="3"/>
      <c r="L726" s="3"/>
      <c r="M726" s="3"/>
      <c r="N726" s="44"/>
    </row>
    <row r="727" spans="1:14" ht="12.75">
      <c r="A727" s="3"/>
      <c r="B727" s="44"/>
      <c r="C727" s="3"/>
      <c r="D727" s="44"/>
      <c r="E727" s="3"/>
      <c r="F727" s="3"/>
      <c r="G727" s="3"/>
      <c r="H727" s="3"/>
      <c r="I727" s="3"/>
      <c r="J727" s="3"/>
      <c r="K727" s="3"/>
      <c r="L727" s="3"/>
      <c r="M727" s="3"/>
      <c r="N727" s="44"/>
    </row>
    <row r="728" spans="1:14" ht="12.75">
      <c r="A728" s="3"/>
      <c r="B728" s="44"/>
      <c r="C728" s="3"/>
      <c r="D728" s="44"/>
      <c r="E728" s="3"/>
      <c r="F728" s="3"/>
      <c r="G728" s="3"/>
      <c r="H728" s="3"/>
      <c r="I728" s="3"/>
      <c r="J728" s="3"/>
      <c r="K728" s="3"/>
      <c r="L728" s="3"/>
      <c r="M728" s="3"/>
      <c r="N728" s="44"/>
    </row>
    <row r="729" spans="1:14" ht="12.75">
      <c r="A729" s="3"/>
      <c r="B729" s="44"/>
      <c r="C729" s="3"/>
      <c r="D729" s="44"/>
      <c r="E729" s="3"/>
      <c r="F729" s="3"/>
      <c r="G729" s="3"/>
      <c r="H729" s="3"/>
      <c r="I729" s="3"/>
      <c r="J729" s="3"/>
      <c r="K729" s="3"/>
      <c r="L729" s="3"/>
      <c r="M729" s="3"/>
      <c r="N729" s="44"/>
    </row>
    <row r="730" spans="1:14" ht="12.75">
      <c r="A730" s="3"/>
      <c r="B730" s="44"/>
      <c r="C730" s="3"/>
      <c r="D730" s="44"/>
      <c r="E730" s="3"/>
      <c r="F730" s="3"/>
      <c r="G730" s="3"/>
      <c r="H730" s="3"/>
      <c r="I730" s="3"/>
      <c r="J730" s="3"/>
      <c r="K730" s="3"/>
      <c r="L730" s="3"/>
      <c r="M730" s="3"/>
      <c r="N730" s="44"/>
    </row>
    <row r="731" spans="1:14" ht="12.75">
      <c r="A731" s="3"/>
      <c r="B731" s="44"/>
      <c r="C731" s="3"/>
      <c r="D731" s="44"/>
      <c r="E731" s="3"/>
      <c r="F731" s="3"/>
      <c r="G731" s="3"/>
      <c r="H731" s="3"/>
      <c r="I731" s="3"/>
      <c r="J731" s="3"/>
      <c r="K731" s="3"/>
      <c r="L731" s="3"/>
      <c r="M731" s="3"/>
      <c r="N731" s="44"/>
    </row>
    <row r="732" spans="1:14" ht="12.75">
      <c r="A732" s="3"/>
      <c r="B732" s="44"/>
      <c r="C732" s="3"/>
      <c r="D732" s="44"/>
      <c r="E732" s="3"/>
      <c r="F732" s="3"/>
      <c r="G732" s="3"/>
      <c r="H732" s="3"/>
      <c r="I732" s="3"/>
      <c r="J732" s="3"/>
      <c r="K732" s="3"/>
      <c r="L732" s="3"/>
      <c r="M732" s="3"/>
      <c r="N732" s="44"/>
    </row>
    <row r="733" spans="1:14" ht="12.75">
      <c r="A733" s="3"/>
      <c r="B733" s="44"/>
      <c r="C733" s="3"/>
      <c r="D733" s="44"/>
      <c r="E733" s="3"/>
      <c r="F733" s="3"/>
      <c r="G733" s="3"/>
      <c r="H733" s="3"/>
      <c r="I733" s="3"/>
      <c r="J733" s="3"/>
      <c r="K733" s="3"/>
      <c r="L733" s="3"/>
      <c r="M733" s="3"/>
      <c r="N733" s="44"/>
    </row>
    <row r="734" spans="1:14" ht="12.75">
      <c r="A734" s="3"/>
      <c r="B734" s="44"/>
      <c r="C734" s="3"/>
      <c r="D734" s="44"/>
      <c r="E734" s="3"/>
      <c r="F734" s="3"/>
      <c r="G734" s="3"/>
      <c r="H734" s="3"/>
      <c r="I734" s="3"/>
      <c r="J734" s="3"/>
      <c r="K734" s="3"/>
      <c r="L734" s="3"/>
      <c r="M734" s="3"/>
      <c r="N734" s="44"/>
    </row>
    <row r="735" spans="1:14" ht="12.75">
      <c r="A735" s="3"/>
      <c r="B735" s="44"/>
      <c r="C735" s="3"/>
      <c r="D735" s="44"/>
      <c r="E735" s="3"/>
      <c r="F735" s="3"/>
      <c r="G735" s="3"/>
      <c r="H735" s="3"/>
      <c r="I735" s="3"/>
      <c r="J735" s="3"/>
      <c r="K735" s="3"/>
      <c r="L735" s="3"/>
      <c r="M735" s="3"/>
      <c r="N735" s="44"/>
    </row>
    <row r="736" spans="1:14" ht="12.75">
      <c r="A736" s="3"/>
      <c r="B736" s="44"/>
      <c r="C736" s="3"/>
      <c r="D736" s="44"/>
      <c r="E736" s="3"/>
      <c r="F736" s="3"/>
      <c r="G736" s="3"/>
      <c r="H736" s="3"/>
      <c r="I736" s="3"/>
      <c r="J736" s="3"/>
      <c r="K736" s="3"/>
      <c r="L736" s="3"/>
      <c r="M736" s="3"/>
      <c r="N736" s="44"/>
    </row>
    <row r="737" spans="1:14" ht="12.75">
      <c r="A737" s="3"/>
      <c r="B737" s="44"/>
      <c r="C737" s="3"/>
      <c r="D737" s="44"/>
      <c r="E737" s="3"/>
      <c r="F737" s="3"/>
      <c r="G737" s="3"/>
      <c r="H737" s="3"/>
      <c r="I737" s="3"/>
      <c r="J737" s="3"/>
      <c r="K737" s="3"/>
      <c r="L737" s="3"/>
      <c r="M737" s="3"/>
      <c r="N737" s="44"/>
    </row>
    <row r="738" spans="1:14" ht="12.75">
      <c r="A738" s="3"/>
      <c r="B738" s="44"/>
      <c r="C738" s="3"/>
      <c r="D738" s="44"/>
      <c r="E738" s="3"/>
      <c r="F738" s="3"/>
      <c r="G738" s="3"/>
      <c r="H738" s="3"/>
      <c r="I738" s="3"/>
      <c r="J738" s="3"/>
      <c r="K738" s="3"/>
      <c r="L738" s="3"/>
      <c r="M738" s="3"/>
      <c r="N738" s="44"/>
    </row>
    <row r="739" spans="1:14" ht="12.75">
      <c r="A739" s="3"/>
      <c r="B739" s="44"/>
      <c r="C739" s="3"/>
      <c r="D739" s="44"/>
      <c r="E739" s="3"/>
      <c r="F739" s="3"/>
      <c r="G739" s="3"/>
      <c r="H739" s="3"/>
      <c r="I739" s="3"/>
      <c r="J739" s="3"/>
      <c r="K739" s="3"/>
      <c r="L739" s="3"/>
      <c r="M739" s="3"/>
      <c r="N739" s="44"/>
    </row>
    <row r="740" spans="1:14" ht="12.75">
      <c r="A740" s="3"/>
      <c r="B740" s="44"/>
      <c r="C740" s="3"/>
      <c r="D740" s="44"/>
      <c r="E740" s="3"/>
      <c r="F740" s="3"/>
      <c r="G740" s="3"/>
      <c r="H740" s="3"/>
      <c r="I740" s="3"/>
      <c r="J740" s="3"/>
      <c r="K740" s="3"/>
      <c r="L740" s="3"/>
      <c r="M740" s="3"/>
      <c r="N740" s="44"/>
    </row>
    <row r="741" spans="1:14" ht="12.75">
      <c r="A741" s="3"/>
      <c r="B741" s="44"/>
      <c r="C741" s="3"/>
      <c r="D741" s="44"/>
      <c r="E741" s="3"/>
      <c r="F741" s="3"/>
      <c r="G741" s="3"/>
      <c r="H741" s="3"/>
      <c r="I741" s="3"/>
      <c r="J741" s="3"/>
      <c r="K741" s="3"/>
      <c r="L741" s="3"/>
      <c r="M741" s="3"/>
      <c r="N741" s="44"/>
    </row>
    <row r="742" spans="1:14" ht="12.75">
      <c r="A742" s="3"/>
      <c r="B742" s="44"/>
      <c r="C742" s="3"/>
      <c r="D742" s="44"/>
      <c r="E742" s="3"/>
      <c r="F742" s="3"/>
      <c r="G742" s="3"/>
      <c r="H742" s="3"/>
      <c r="I742" s="3"/>
      <c r="J742" s="3"/>
      <c r="K742" s="3"/>
      <c r="L742" s="3"/>
      <c r="M742" s="3"/>
      <c r="N742" s="44"/>
    </row>
    <row r="743" spans="1:14" ht="12.75">
      <c r="A743" s="3"/>
      <c r="B743" s="44"/>
      <c r="C743" s="3"/>
      <c r="D743" s="44"/>
      <c r="E743" s="3"/>
      <c r="F743" s="3"/>
      <c r="G743" s="3"/>
      <c r="H743" s="3"/>
      <c r="I743" s="3"/>
      <c r="J743" s="3"/>
      <c r="K743" s="3"/>
      <c r="L743" s="3"/>
      <c r="M743" s="3"/>
      <c r="N743" s="44"/>
    </row>
    <row r="744" spans="1:14" ht="12.75">
      <c r="A744" s="3"/>
      <c r="B744" s="44"/>
      <c r="C744" s="3"/>
      <c r="D744" s="44"/>
      <c r="E744" s="3"/>
      <c r="F744" s="3"/>
      <c r="G744" s="3"/>
      <c r="H744" s="3"/>
      <c r="I744" s="3"/>
      <c r="J744" s="3"/>
      <c r="K744" s="3"/>
      <c r="L744" s="3"/>
      <c r="M744" s="3"/>
      <c r="N744" s="44"/>
    </row>
    <row r="745" spans="1:14" ht="12.75">
      <c r="A745" s="3"/>
      <c r="B745" s="44"/>
      <c r="C745" s="3"/>
      <c r="D745" s="44"/>
      <c r="E745" s="3"/>
      <c r="F745" s="3"/>
      <c r="G745" s="3"/>
      <c r="H745" s="3"/>
      <c r="I745" s="3"/>
      <c r="J745" s="3"/>
      <c r="K745" s="3"/>
      <c r="L745" s="3"/>
      <c r="M745" s="3"/>
      <c r="N745" s="44"/>
    </row>
    <row r="746" spans="1:14" ht="12.75">
      <c r="A746" s="3"/>
      <c r="B746" s="44"/>
      <c r="C746" s="3"/>
      <c r="D746" s="44"/>
      <c r="E746" s="3"/>
      <c r="F746" s="3"/>
      <c r="G746" s="3"/>
      <c r="H746" s="3"/>
      <c r="I746" s="3"/>
      <c r="J746" s="3"/>
      <c r="K746" s="3"/>
      <c r="L746" s="3"/>
      <c r="M746" s="3"/>
      <c r="N746" s="44"/>
    </row>
    <row r="747" spans="1:14" ht="12.75">
      <c r="A747" s="3"/>
      <c r="B747" s="44"/>
      <c r="C747" s="3"/>
      <c r="D747" s="44"/>
      <c r="E747" s="3"/>
      <c r="F747" s="3"/>
      <c r="G747" s="3"/>
      <c r="H747" s="3"/>
      <c r="I747" s="3"/>
      <c r="J747" s="3"/>
      <c r="K747" s="3"/>
      <c r="L747" s="3"/>
      <c r="M747" s="3"/>
      <c r="N747" s="44"/>
    </row>
    <row r="748" spans="1:14" ht="12.75">
      <c r="A748" s="3"/>
      <c r="B748" s="44"/>
      <c r="C748" s="3"/>
      <c r="D748" s="44"/>
      <c r="E748" s="3"/>
      <c r="F748" s="3"/>
      <c r="G748" s="3"/>
      <c r="H748" s="3"/>
      <c r="I748" s="3"/>
      <c r="J748" s="3"/>
      <c r="K748" s="3"/>
      <c r="L748" s="3"/>
      <c r="M748" s="3"/>
      <c r="N748" s="44"/>
    </row>
    <row r="749" spans="1:14" ht="12.75">
      <c r="A749" s="3"/>
      <c r="B749" s="44"/>
      <c r="C749" s="3"/>
      <c r="D749" s="44"/>
      <c r="E749" s="3"/>
      <c r="F749" s="3"/>
      <c r="G749" s="3"/>
      <c r="H749" s="3"/>
      <c r="I749" s="3"/>
      <c r="J749" s="3"/>
      <c r="K749" s="3"/>
      <c r="L749" s="3"/>
      <c r="M749" s="3"/>
      <c r="N749" s="44"/>
    </row>
    <row r="750" spans="1:14" ht="12.75">
      <c r="A750" s="3"/>
      <c r="B750" s="44"/>
      <c r="C750" s="3"/>
      <c r="D750" s="44"/>
      <c r="E750" s="3"/>
      <c r="F750" s="3"/>
      <c r="G750" s="3"/>
      <c r="H750" s="3"/>
      <c r="I750" s="3"/>
      <c r="J750" s="3"/>
      <c r="K750" s="3"/>
      <c r="L750" s="3"/>
      <c r="M750" s="3"/>
      <c r="N750" s="44"/>
    </row>
    <row r="751" spans="1:14" ht="12.75">
      <c r="A751" s="3"/>
      <c r="B751" s="44"/>
      <c r="C751" s="3"/>
      <c r="D751" s="44"/>
      <c r="E751" s="3"/>
      <c r="F751" s="3"/>
      <c r="G751" s="3"/>
      <c r="H751" s="3"/>
      <c r="I751" s="3"/>
      <c r="J751" s="3"/>
      <c r="K751" s="3"/>
      <c r="L751" s="3"/>
      <c r="M751" s="3"/>
      <c r="N751" s="44"/>
    </row>
    <row r="752" spans="1:14" ht="12.75">
      <c r="A752" s="3"/>
      <c r="B752" s="44"/>
      <c r="C752" s="3"/>
      <c r="D752" s="44"/>
      <c r="E752" s="3"/>
      <c r="F752" s="3"/>
      <c r="G752" s="3"/>
      <c r="H752" s="3"/>
      <c r="I752" s="3"/>
      <c r="J752" s="3"/>
      <c r="K752" s="3"/>
      <c r="L752" s="3"/>
      <c r="M752" s="3"/>
      <c r="N752" s="44"/>
    </row>
    <row r="753" spans="1:14" ht="12.75">
      <c r="A753" s="3"/>
      <c r="B753" s="44"/>
      <c r="C753" s="3"/>
      <c r="D753" s="44"/>
      <c r="E753" s="3"/>
      <c r="F753" s="3"/>
      <c r="G753" s="3"/>
      <c r="H753" s="3"/>
      <c r="I753" s="3"/>
      <c r="J753" s="3"/>
      <c r="K753" s="3"/>
      <c r="L753" s="3"/>
      <c r="M753" s="3"/>
      <c r="N753" s="44"/>
    </row>
    <row r="754" spans="1:14" ht="12.75">
      <c r="A754" s="3"/>
      <c r="B754" s="44"/>
      <c r="C754" s="3"/>
      <c r="D754" s="44"/>
      <c r="E754" s="3"/>
      <c r="F754" s="3"/>
      <c r="G754" s="3"/>
      <c r="H754" s="3"/>
      <c r="I754" s="3"/>
      <c r="J754" s="3"/>
      <c r="K754" s="3"/>
      <c r="L754" s="3"/>
      <c r="M754" s="3"/>
      <c r="N754" s="44"/>
    </row>
    <row r="755" spans="1:14" ht="12.75">
      <c r="A755" s="3"/>
      <c r="B755" s="44"/>
      <c r="C755" s="3"/>
      <c r="D755" s="44"/>
      <c r="E755" s="3"/>
      <c r="F755" s="3"/>
      <c r="G755" s="3"/>
      <c r="H755" s="3"/>
      <c r="I755" s="3"/>
      <c r="J755" s="3"/>
      <c r="K755" s="3"/>
      <c r="L755" s="3"/>
      <c r="M755" s="3"/>
      <c r="N755" s="44"/>
    </row>
    <row r="756" spans="1:14" ht="12.75">
      <c r="A756" s="3"/>
      <c r="B756" s="44"/>
      <c r="C756" s="3"/>
      <c r="D756" s="44"/>
      <c r="E756" s="3"/>
      <c r="F756" s="3"/>
      <c r="G756" s="3"/>
      <c r="H756" s="3"/>
      <c r="I756" s="3"/>
      <c r="J756" s="3"/>
      <c r="K756" s="3"/>
      <c r="L756" s="3"/>
      <c r="M756" s="3"/>
      <c r="N756" s="44"/>
    </row>
    <row r="757" spans="1:14" ht="12.75">
      <c r="A757" s="3"/>
      <c r="B757" s="44"/>
      <c r="C757" s="3"/>
      <c r="D757" s="44"/>
      <c r="E757" s="3"/>
      <c r="F757" s="3"/>
      <c r="G757" s="3"/>
      <c r="H757" s="3"/>
      <c r="I757" s="3"/>
      <c r="J757" s="3"/>
      <c r="K757" s="3"/>
      <c r="L757" s="3"/>
      <c r="M757" s="3"/>
      <c r="N757" s="44"/>
    </row>
    <row r="758" spans="1:14" ht="12.75">
      <c r="A758" s="3"/>
      <c r="B758" s="44"/>
      <c r="C758" s="3"/>
      <c r="D758" s="44"/>
      <c r="E758" s="3"/>
      <c r="F758" s="3"/>
      <c r="G758" s="3"/>
      <c r="H758" s="3"/>
      <c r="I758" s="3"/>
      <c r="J758" s="3"/>
      <c r="K758" s="3"/>
      <c r="L758" s="3"/>
      <c r="M758" s="3"/>
      <c r="N758" s="44"/>
    </row>
    <row r="759" spans="1:14" ht="12.75">
      <c r="A759" s="3"/>
      <c r="B759" s="44"/>
      <c r="C759" s="3"/>
      <c r="D759" s="44"/>
      <c r="E759" s="3"/>
      <c r="F759" s="3"/>
      <c r="G759" s="3"/>
      <c r="H759" s="3"/>
      <c r="I759" s="3"/>
      <c r="J759" s="3"/>
      <c r="K759" s="3"/>
      <c r="L759" s="3"/>
      <c r="M759" s="3"/>
      <c r="N759" s="44"/>
    </row>
    <row r="760" spans="1:14" ht="12.75">
      <c r="A760" s="3"/>
      <c r="B760" s="44"/>
      <c r="C760" s="3"/>
      <c r="D760" s="44"/>
      <c r="E760" s="3"/>
      <c r="F760" s="3"/>
      <c r="G760" s="3"/>
      <c r="H760" s="3"/>
      <c r="I760" s="3"/>
      <c r="J760" s="3"/>
      <c r="K760" s="3"/>
      <c r="L760" s="3"/>
      <c r="M760" s="3"/>
      <c r="N760" s="44"/>
    </row>
    <row r="761" spans="1:14" ht="12.75">
      <c r="A761" s="3"/>
      <c r="B761" s="44"/>
      <c r="C761" s="3"/>
      <c r="D761" s="44"/>
      <c r="E761" s="3"/>
      <c r="F761" s="3"/>
      <c r="G761" s="3"/>
      <c r="H761" s="3"/>
      <c r="I761" s="3"/>
      <c r="J761" s="3"/>
      <c r="K761" s="3"/>
      <c r="L761" s="3"/>
      <c r="M761" s="3"/>
      <c r="N761" s="44"/>
    </row>
    <row r="762" spans="1:14" ht="12.75">
      <c r="A762" s="3"/>
      <c r="B762" s="44"/>
      <c r="C762" s="3"/>
      <c r="D762" s="44"/>
      <c r="E762" s="3"/>
      <c r="F762" s="3"/>
      <c r="G762" s="3"/>
      <c r="H762" s="3"/>
      <c r="I762" s="3"/>
      <c r="J762" s="3"/>
      <c r="K762" s="3"/>
      <c r="L762" s="3"/>
      <c r="M762" s="3"/>
      <c r="N762" s="44"/>
    </row>
    <row r="763" spans="1:14" ht="12.75">
      <c r="A763" s="3"/>
      <c r="B763" s="44"/>
      <c r="C763" s="3"/>
      <c r="D763" s="44"/>
      <c r="E763" s="3"/>
      <c r="F763" s="3"/>
      <c r="G763" s="3"/>
      <c r="H763" s="3"/>
      <c r="I763" s="3"/>
      <c r="J763" s="3"/>
      <c r="K763" s="3"/>
      <c r="L763" s="3"/>
      <c r="M763" s="3"/>
      <c r="N763" s="44"/>
    </row>
    <row r="764" spans="1:14" ht="12.75">
      <c r="A764" s="3"/>
      <c r="B764" s="44"/>
      <c r="C764" s="3"/>
      <c r="D764" s="44"/>
      <c r="E764" s="3"/>
      <c r="F764" s="3"/>
      <c r="G764" s="3"/>
      <c r="H764" s="3"/>
      <c r="I764" s="3"/>
      <c r="J764" s="3"/>
      <c r="K764" s="3"/>
      <c r="L764" s="3"/>
      <c r="M764" s="3"/>
      <c r="N764" s="44"/>
    </row>
    <row r="765" spans="1:14" ht="12.75">
      <c r="A765" s="3"/>
      <c r="B765" s="44"/>
      <c r="C765" s="3"/>
      <c r="D765" s="44"/>
      <c r="E765" s="3"/>
      <c r="F765" s="3"/>
      <c r="G765" s="3"/>
      <c r="H765" s="3"/>
      <c r="I765" s="3"/>
      <c r="J765" s="3"/>
      <c r="K765" s="3"/>
      <c r="L765" s="3"/>
      <c r="M765" s="3"/>
      <c r="N765" s="44"/>
    </row>
    <row r="766" spans="1:14" ht="12.75">
      <c r="A766" s="3"/>
      <c r="B766" s="44"/>
      <c r="C766" s="3"/>
      <c r="D766" s="44"/>
      <c r="E766" s="3"/>
      <c r="F766" s="3"/>
      <c r="G766" s="3"/>
      <c r="H766" s="3"/>
      <c r="I766" s="3"/>
      <c r="J766" s="3"/>
      <c r="K766" s="3"/>
      <c r="L766" s="3"/>
      <c r="M766" s="3"/>
      <c r="N766" s="44"/>
    </row>
    <row r="767" spans="1:14" ht="12.75">
      <c r="A767" s="3"/>
      <c r="B767" s="44"/>
      <c r="C767" s="3"/>
      <c r="D767" s="44"/>
      <c r="E767" s="3"/>
      <c r="F767" s="3"/>
      <c r="G767" s="3"/>
      <c r="H767" s="3"/>
      <c r="I767" s="3"/>
      <c r="J767" s="3"/>
      <c r="K767" s="3"/>
      <c r="L767" s="3"/>
      <c r="M767" s="3"/>
      <c r="N767" s="44"/>
    </row>
    <row r="768" spans="1:14" ht="12.75">
      <c r="A768" s="3"/>
      <c r="B768" s="44"/>
      <c r="C768" s="3"/>
      <c r="D768" s="44"/>
      <c r="E768" s="3"/>
      <c r="F768" s="3"/>
      <c r="G768" s="3"/>
      <c r="H768" s="3"/>
      <c r="I768" s="3"/>
      <c r="J768" s="3"/>
      <c r="K768" s="3"/>
      <c r="L768" s="3"/>
      <c r="M768" s="3"/>
      <c r="N768" s="44"/>
    </row>
    <row r="769" spans="1:14" ht="12.75">
      <c r="A769" s="3"/>
      <c r="B769" s="44"/>
      <c r="C769" s="3"/>
      <c r="D769" s="44"/>
      <c r="E769" s="3"/>
      <c r="F769" s="3"/>
      <c r="G769" s="3"/>
      <c r="H769" s="3"/>
      <c r="I769" s="3"/>
      <c r="J769" s="3"/>
      <c r="K769" s="3"/>
      <c r="L769" s="3"/>
      <c r="M769" s="3"/>
      <c r="N769" s="44"/>
    </row>
    <row r="770" spans="1:14" ht="12.75">
      <c r="A770" s="3"/>
      <c r="B770" s="44"/>
      <c r="C770" s="3"/>
      <c r="D770" s="44"/>
      <c r="E770" s="3"/>
      <c r="F770" s="3"/>
      <c r="G770" s="3"/>
      <c r="H770" s="3"/>
      <c r="I770" s="3"/>
      <c r="J770" s="3"/>
      <c r="K770" s="3"/>
      <c r="L770" s="3"/>
      <c r="M770" s="3"/>
      <c r="N770" s="44"/>
    </row>
    <row r="771" spans="1:14" ht="12.75">
      <c r="A771" s="3"/>
      <c r="B771" s="44"/>
      <c r="C771" s="3"/>
      <c r="D771" s="44"/>
      <c r="E771" s="3"/>
      <c r="F771" s="3"/>
      <c r="G771" s="3"/>
      <c r="H771" s="3"/>
      <c r="I771" s="3"/>
      <c r="J771" s="3"/>
      <c r="K771" s="3"/>
      <c r="L771" s="3"/>
      <c r="M771" s="3"/>
      <c r="N771" s="44"/>
    </row>
    <row r="772" spans="1:14" ht="12.75">
      <c r="A772" s="3"/>
      <c r="B772" s="44"/>
      <c r="C772" s="3"/>
      <c r="D772" s="44"/>
      <c r="E772" s="3"/>
      <c r="F772" s="3"/>
      <c r="G772" s="3"/>
      <c r="H772" s="3"/>
      <c r="I772" s="3"/>
      <c r="J772" s="3"/>
      <c r="K772" s="3"/>
      <c r="L772" s="3"/>
      <c r="M772" s="3"/>
      <c r="N772" s="44"/>
    </row>
    <row r="773" spans="1:14" ht="12.75">
      <c r="A773" s="3"/>
      <c r="B773" s="44"/>
      <c r="C773" s="3"/>
      <c r="D773" s="44"/>
      <c r="E773" s="3"/>
      <c r="F773" s="3"/>
      <c r="G773" s="3"/>
      <c r="H773" s="3"/>
      <c r="I773" s="3"/>
      <c r="J773" s="3"/>
      <c r="K773" s="3"/>
      <c r="L773" s="3"/>
      <c r="M773" s="3"/>
      <c r="N773" s="44"/>
    </row>
    <row r="774" spans="1:14" ht="12.75">
      <c r="A774" s="3"/>
      <c r="B774" s="44"/>
      <c r="C774" s="3"/>
      <c r="D774" s="44"/>
      <c r="E774" s="3"/>
      <c r="F774" s="3"/>
      <c r="G774" s="3"/>
      <c r="H774" s="3"/>
      <c r="I774" s="3"/>
      <c r="J774" s="3"/>
      <c r="K774" s="3"/>
      <c r="L774" s="3"/>
      <c r="M774" s="3"/>
      <c r="N774" s="44"/>
    </row>
    <row r="775" spans="1:14" ht="12.75">
      <c r="A775" s="3"/>
      <c r="B775" s="44"/>
      <c r="C775" s="3"/>
      <c r="D775" s="44"/>
      <c r="E775" s="3"/>
      <c r="F775" s="3"/>
      <c r="G775" s="3"/>
      <c r="H775" s="3"/>
      <c r="I775" s="3"/>
      <c r="J775" s="3"/>
      <c r="K775" s="3"/>
      <c r="L775" s="3"/>
      <c r="M775" s="3"/>
      <c r="N775" s="44"/>
    </row>
    <row r="776" spans="1:14" ht="12.75">
      <c r="A776" s="3"/>
      <c r="B776" s="44"/>
      <c r="C776" s="3"/>
      <c r="D776" s="44"/>
      <c r="E776" s="3"/>
      <c r="F776" s="3"/>
      <c r="G776" s="3"/>
      <c r="H776" s="3"/>
      <c r="I776" s="3"/>
      <c r="J776" s="3"/>
      <c r="K776" s="3"/>
      <c r="L776" s="3"/>
      <c r="M776" s="3"/>
      <c r="N776" s="44"/>
    </row>
    <row r="777" spans="1:14" ht="12.75">
      <c r="A777" s="3"/>
      <c r="B777" s="44"/>
      <c r="C777" s="3"/>
      <c r="D777" s="44"/>
      <c r="E777" s="3"/>
      <c r="F777" s="3"/>
      <c r="G777" s="3"/>
      <c r="H777" s="3"/>
      <c r="I777" s="3"/>
      <c r="J777" s="3"/>
      <c r="K777" s="3"/>
      <c r="L777" s="3"/>
      <c r="M777" s="3"/>
      <c r="N777" s="44"/>
    </row>
    <row r="778" spans="1:14" ht="12.75">
      <c r="A778" s="3"/>
      <c r="B778" s="44"/>
      <c r="C778" s="3"/>
      <c r="D778" s="44"/>
      <c r="E778" s="3"/>
      <c r="F778" s="3"/>
      <c r="G778" s="3"/>
      <c r="H778" s="3"/>
      <c r="I778" s="3"/>
      <c r="J778" s="3"/>
      <c r="K778" s="3"/>
      <c r="L778" s="3"/>
      <c r="M778" s="3"/>
      <c r="N778" s="44"/>
    </row>
    <row r="779" spans="1:14" ht="12.75">
      <c r="A779" s="3"/>
      <c r="B779" s="44"/>
      <c r="C779" s="3"/>
      <c r="D779" s="44"/>
      <c r="E779" s="3"/>
      <c r="F779" s="3"/>
      <c r="G779" s="3"/>
      <c r="H779" s="3"/>
      <c r="I779" s="3"/>
      <c r="J779" s="3"/>
      <c r="K779" s="3"/>
      <c r="L779" s="3"/>
      <c r="M779" s="3"/>
      <c r="N779" s="44"/>
    </row>
    <row r="780" spans="1:14" ht="12.75">
      <c r="A780" s="3"/>
      <c r="B780" s="44"/>
      <c r="C780" s="3"/>
      <c r="D780" s="44"/>
      <c r="E780" s="3"/>
      <c r="F780" s="3"/>
      <c r="G780" s="3"/>
      <c r="H780" s="3"/>
      <c r="I780" s="3"/>
      <c r="J780" s="3"/>
      <c r="K780" s="3"/>
      <c r="L780" s="3"/>
      <c r="M780" s="3"/>
      <c r="N780" s="44"/>
    </row>
    <row r="781" spans="1:14" ht="12.75">
      <c r="A781" s="3"/>
      <c r="B781" s="44"/>
      <c r="C781" s="3"/>
      <c r="D781" s="44"/>
      <c r="E781" s="3"/>
      <c r="F781" s="3"/>
      <c r="G781" s="3"/>
      <c r="H781" s="3"/>
      <c r="I781" s="3"/>
      <c r="J781" s="3"/>
      <c r="K781" s="3"/>
      <c r="L781" s="3"/>
      <c r="M781" s="3"/>
      <c r="N781" s="44"/>
    </row>
    <row r="782" spans="1:14" ht="12.75">
      <c r="A782" s="3"/>
      <c r="B782" s="44"/>
      <c r="C782" s="3"/>
      <c r="D782" s="44"/>
      <c r="E782" s="3"/>
      <c r="F782" s="3"/>
      <c r="G782" s="3"/>
      <c r="H782" s="3"/>
      <c r="I782" s="3"/>
      <c r="J782" s="3"/>
      <c r="K782" s="3"/>
      <c r="L782" s="3"/>
      <c r="M782" s="3"/>
      <c r="N782" s="44"/>
    </row>
    <row r="783" spans="1:14" ht="12.75">
      <c r="A783" s="3"/>
      <c r="B783" s="44"/>
      <c r="C783" s="3"/>
      <c r="D783" s="44"/>
      <c r="E783" s="3"/>
      <c r="F783" s="3"/>
      <c r="G783" s="3"/>
      <c r="H783" s="3"/>
      <c r="I783" s="3"/>
      <c r="J783" s="3"/>
      <c r="K783" s="3"/>
      <c r="L783" s="3"/>
      <c r="M783" s="3"/>
      <c r="N783" s="44"/>
    </row>
    <row r="784" spans="1:14" ht="12.75">
      <c r="A784" s="3"/>
      <c r="B784" s="44"/>
      <c r="C784" s="3"/>
      <c r="D784" s="44"/>
      <c r="E784" s="3"/>
      <c r="F784" s="3"/>
      <c r="G784" s="3"/>
      <c r="H784" s="3"/>
      <c r="I784" s="3"/>
      <c r="J784" s="3"/>
      <c r="K784" s="3"/>
      <c r="L784" s="3"/>
      <c r="M784" s="3"/>
      <c r="N784" s="44"/>
    </row>
    <row r="785" spans="1:14" ht="12.75">
      <c r="A785" s="3"/>
      <c r="B785" s="44"/>
      <c r="C785" s="3"/>
      <c r="D785" s="44"/>
      <c r="E785" s="3"/>
      <c r="F785" s="3"/>
      <c r="G785" s="3"/>
      <c r="H785" s="3"/>
      <c r="I785" s="3"/>
      <c r="J785" s="3"/>
      <c r="K785" s="3"/>
      <c r="L785" s="3"/>
      <c r="M785" s="3"/>
      <c r="N785" s="44"/>
    </row>
    <row r="786" spans="1:14" ht="12.75">
      <c r="A786" s="3"/>
      <c r="B786" s="44"/>
      <c r="C786" s="3"/>
      <c r="D786" s="44"/>
      <c r="E786" s="3"/>
      <c r="F786" s="3"/>
      <c r="G786" s="3"/>
      <c r="H786" s="3"/>
      <c r="I786" s="3"/>
      <c r="J786" s="3"/>
      <c r="K786" s="3"/>
      <c r="L786" s="3"/>
      <c r="M786" s="3"/>
      <c r="N786" s="44"/>
    </row>
    <row r="787" spans="1:14" ht="12.75">
      <c r="A787" s="3"/>
      <c r="B787" s="44"/>
      <c r="C787" s="3"/>
      <c r="D787" s="44"/>
      <c r="E787" s="3"/>
      <c r="F787" s="3"/>
      <c r="G787" s="3"/>
      <c r="H787" s="3"/>
      <c r="I787" s="3"/>
      <c r="J787" s="3"/>
      <c r="K787" s="3"/>
      <c r="L787" s="3"/>
      <c r="M787" s="3"/>
      <c r="N787" s="44"/>
    </row>
    <row r="788" spans="1:14" ht="12.75">
      <c r="A788" s="3"/>
      <c r="B788" s="44"/>
      <c r="C788" s="3"/>
      <c r="D788" s="44"/>
      <c r="E788" s="3"/>
      <c r="F788" s="3"/>
      <c r="G788" s="3"/>
      <c r="H788" s="3"/>
      <c r="I788" s="3"/>
      <c r="J788" s="3"/>
      <c r="K788" s="3"/>
      <c r="L788" s="3"/>
      <c r="M788" s="3"/>
      <c r="N788" s="44"/>
    </row>
    <row r="789" spans="1:14" ht="12.75">
      <c r="A789" s="3"/>
      <c r="B789" s="44"/>
      <c r="C789" s="3"/>
      <c r="D789" s="44"/>
      <c r="E789" s="3"/>
      <c r="F789" s="3"/>
      <c r="G789" s="3"/>
      <c r="H789" s="3"/>
      <c r="I789" s="3"/>
      <c r="J789" s="3"/>
      <c r="K789" s="3"/>
      <c r="L789" s="3"/>
      <c r="M789" s="3"/>
      <c r="N789" s="44"/>
    </row>
    <row r="790" spans="1:14" ht="12.75">
      <c r="A790" s="3"/>
      <c r="B790" s="44"/>
      <c r="C790" s="3"/>
      <c r="D790" s="44"/>
      <c r="E790" s="3"/>
      <c r="F790" s="3"/>
      <c r="G790" s="3"/>
      <c r="H790" s="3"/>
      <c r="I790" s="3"/>
      <c r="J790" s="3"/>
      <c r="K790" s="3"/>
      <c r="L790" s="3"/>
      <c r="M790" s="3"/>
      <c r="N790" s="44"/>
    </row>
    <row r="791" spans="1:14" ht="12.75">
      <c r="A791" s="3"/>
      <c r="B791" s="44"/>
      <c r="C791" s="3"/>
      <c r="D791" s="44"/>
      <c r="E791" s="3"/>
      <c r="F791" s="3"/>
      <c r="G791" s="3"/>
      <c r="H791" s="3"/>
      <c r="I791" s="3"/>
      <c r="J791" s="3"/>
      <c r="K791" s="3"/>
      <c r="L791" s="3"/>
      <c r="M791" s="3"/>
      <c r="N791" s="44"/>
    </row>
    <row r="792" spans="1:14" ht="12.75">
      <c r="A792" s="3"/>
      <c r="B792" s="44"/>
      <c r="C792" s="3"/>
      <c r="D792" s="44"/>
      <c r="E792" s="3"/>
      <c r="F792" s="3"/>
      <c r="G792" s="3"/>
      <c r="H792" s="3"/>
      <c r="I792" s="3"/>
      <c r="J792" s="3"/>
      <c r="K792" s="3"/>
      <c r="L792" s="3"/>
      <c r="M792" s="3"/>
      <c r="N792" s="44"/>
    </row>
    <row r="793" spans="1:14" ht="12.75">
      <c r="A793" s="3"/>
      <c r="B793" s="44"/>
      <c r="C793" s="3"/>
      <c r="D793" s="44"/>
      <c r="E793" s="3"/>
      <c r="F793" s="3"/>
      <c r="G793" s="3"/>
      <c r="H793" s="3"/>
      <c r="I793" s="3"/>
      <c r="J793" s="3"/>
      <c r="K793" s="3"/>
      <c r="L793" s="3"/>
      <c r="M793" s="3"/>
      <c r="N793" s="44"/>
    </row>
    <row r="794" spans="1:14" ht="12.75">
      <c r="A794" s="3"/>
      <c r="B794" s="44"/>
      <c r="C794" s="3"/>
      <c r="D794" s="44"/>
      <c r="E794" s="3"/>
      <c r="F794" s="3"/>
      <c r="G794" s="3"/>
      <c r="H794" s="3"/>
      <c r="I794" s="3"/>
      <c r="J794" s="3"/>
      <c r="K794" s="3"/>
      <c r="L794" s="3"/>
      <c r="M794" s="3"/>
      <c r="N794" s="44"/>
    </row>
    <row r="795" spans="1:14" ht="12.75">
      <c r="A795" s="3"/>
      <c r="B795" s="44"/>
      <c r="C795" s="3"/>
      <c r="D795" s="44"/>
      <c r="E795" s="3"/>
      <c r="F795" s="3"/>
      <c r="G795" s="3"/>
      <c r="H795" s="3"/>
      <c r="I795" s="3"/>
      <c r="J795" s="3"/>
      <c r="K795" s="3"/>
      <c r="L795" s="3"/>
      <c r="M795" s="3"/>
      <c r="N795" s="44"/>
    </row>
    <row r="796" spans="1:14" ht="12.75">
      <c r="A796" s="3"/>
      <c r="B796" s="44"/>
      <c r="C796" s="3"/>
      <c r="D796" s="44"/>
      <c r="E796" s="3"/>
      <c r="F796" s="3"/>
      <c r="G796" s="3"/>
      <c r="H796" s="3"/>
      <c r="I796" s="3"/>
      <c r="J796" s="3"/>
      <c r="K796" s="3"/>
      <c r="L796" s="3"/>
      <c r="M796" s="3"/>
      <c r="N796" s="44"/>
    </row>
    <row r="797" spans="1:14" ht="12.75">
      <c r="A797" s="3"/>
      <c r="B797" s="44"/>
      <c r="C797" s="3"/>
      <c r="D797" s="44"/>
      <c r="E797" s="3"/>
      <c r="F797" s="3"/>
      <c r="G797" s="3"/>
      <c r="H797" s="3"/>
      <c r="I797" s="3"/>
      <c r="J797" s="3"/>
      <c r="K797" s="3"/>
      <c r="L797" s="3"/>
      <c r="M797" s="3"/>
      <c r="N797" s="44"/>
    </row>
    <row r="798" spans="1:14" ht="12.75">
      <c r="A798" s="3"/>
      <c r="B798" s="44"/>
      <c r="C798" s="3"/>
      <c r="D798" s="44"/>
      <c r="E798" s="3"/>
      <c r="F798" s="3"/>
      <c r="G798" s="3"/>
      <c r="H798" s="3"/>
      <c r="I798" s="3"/>
      <c r="J798" s="3"/>
      <c r="K798" s="3"/>
      <c r="L798" s="3"/>
      <c r="M798" s="3"/>
      <c r="N798" s="44"/>
    </row>
    <row r="799" spans="1:14" ht="12.75">
      <c r="A799" s="3"/>
      <c r="B799" s="44"/>
      <c r="C799" s="3"/>
      <c r="D799" s="44"/>
      <c r="E799" s="3"/>
      <c r="F799" s="3"/>
      <c r="G799" s="3"/>
      <c r="H799" s="3"/>
      <c r="I799" s="3"/>
      <c r="J799" s="3"/>
      <c r="K799" s="3"/>
      <c r="L799" s="3"/>
      <c r="M799" s="3"/>
      <c r="N799" s="44"/>
    </row>
    <row r="800" spans="1:14" ht="12.75">
      <c r="A800" s="3"/>
      <c r="B800" s="44"/>
      <c r="C800" s="3"/>
      <c r="D800" s="44"/>
      <c r="E800" s="3"/>
      <c r="F800" s="3"/>
      <c r="G800" s="3"/>
      <c r="H800" s="3"/>
      <c r="I800" s="3"/>
      <c r="J800" s="3"/>
      <c r="K800" s="3"/>
      <c r="L800" s="3"/>
      <c r="M800" s="3"/>
      <c r="N800" s="44"/>
    </row>
    <row r="801" spans="1:14" ht="12.75">
      <c r="A801" s="3"/>
      <c r="B801" s="44"/>
      <c r="C801" s="3"/>
      <c r="D801" s="44"/>
      <c r="E801" s="3"/>
      <c r="F801" s="3"/>
      <c r="G801" s="3"/>
      <c r="H801" s="3"/>
      <c r="I801" s="3"/>
      <c r="J801" s="3"/>
      <c r="K801" s="3"/>
      <c r="L801" s="3"/>
      <c r="M801" s="3"/>
      <c r="N801" s="44"/>
    </row>
    <row r="802" spans="1:14" ht="12.75">
      <c r="A802" s="3"/>
      <c r="B802" s="44"/>
      <c r="C802" s="3"/>
      <c r="D802" s="44"/>
      <c r="E802" s="3"/>
      <c r="F802" s="3"/>
      <c r="G802" s="3"/>
      <c r="H802" s="3"/>
      <c r="I802" s="3"/>
      <c r="J802" s="3"/>
      <c r="K802" s="3"/>
      <c r="L802" s="3"/>
      <c r="M802" s="3"/>
      <c r="N802" s="44"/>
    </row>
    <row r="803" spans="1:14" ht="12.75">
      <c r="A803" s="3"/>
      <c r="B803" s="44"/>
      <c r="C803" s="3"/>
      <c r="D803" s="44"/>
      <c r="E803" s="3"/>
      <c r="F803" s="3"/>
      <c r="G803" s="3"/>
      <c r="H803" s="3"/>
      <c r="I803" s="3"/>
      <c r="J803" s="3"/>
      <c r="K803" s="3"/>
      <c r="L803" s="3"/>
      <c r="M803" s="3"/>
      <c r="N803" s="44"/>
    </row>
    <row r="804" spans="1:14" ht="12.75">
      <c r="A804" s="3"/>
      <c r="B804" s="44"/>
      <c r="C804" s="3"/>
      <c r="D804" s="44"/>
      <c r="E804" s="3"/>
      <c r="F804" s="3"/>
      <c r="G804" s="3"/>
      <c r="H804" s="3"/>
      <c r="I804" s="3"/>
      <c r="J804" s="3"/>
      <c r="K804" s="3"/>
      <c r="L804" s="3"/>
      <c r="M804" s="3"/>
      <c r="N804" s="44"/>
    </row>
    <row r="805" spans="1:14" ht="12.75">
      <c r="A805" s="3"/>
      <c r="B805" s="44"/>
      <c r="C805" s="3"/>
      <c r="D805" s="44"/>
      <c r="E805" s="3"/>
      <c r="F805" s="3"/>
      <c r="G805" s="3"/>
      <c r="H805" s="3"/>
      <c r="I805" s="3"/>
      <c r="J805" s="3"/>
      <c r="K805" s="3"/>
      <c r="L805" s="3"/>
      <c r="M805" s="3"/>
      <c r="N805" s="44"/>
    </row>
    <row r="806" spans="1:14" ht="12.75">
      <c r="A806" s="3"/>
      <c r="B806" s="44"/>
      <c r="C806" s="3"/>
      <c r="D806" s="44"/>
      <c r="E806" s="3"/>
      <c r="F806" s="3"/>
      <c r="G806" s="3"/>
      <c r="H806" s="3"/>
      <c r="I806" s="3"/>
      <c r="J806" s="3"/>
      <c r="K806" s="3"/>
      <c r="L806" s="3"/>
      <c r="M806" s="3"/>
      <c r="N806" s="44"/>
    </row>
    <row r="807" spans="1:14" ht="12.75">
      <c r="A807" s="3"/>
      <c r="B807" s="44"/>
      <c r="C807" s="3"/>
      <c r="D807" s="44"/>
      <c r="E807" s="3"/>
      <c r="F807" s="3"/>
      <c r="G807" s="3"/>
      <c r="H807" s="3"/>
      <c r="I807" s="3"/>
      <c r="J807" s="3"/>
      <c r="K807" s="3"/>
      <c r="L807" s="3"/>
      <c r="M807" s="3"/>
      <c r="N807" s="44"/>
    </row>
    <row r="808" spans="1:14" ht="12.75">
      <c r="A808" s="3"/>
      <c r="B808" s="44"/>
      <c r="C808" s="3"/>
      <c r="D808" s="44"/>
      <c r="E808" s="3"/>
      <c r="F808" s="3"/>
      <c r="G808" s="3"/>
      <c r="H808" s="3"/>
      <c r="I808" s="3"/>
      <c r="J808" s="3"/>
      <c r="K808" s="3"/>
      <c r="L808" s="3"/>
      <c r="M808" s="3"/>
      <c r="N808" s="44"/>
    </row>
    <row r="809" spans="1:14" ht="12.75">
      <c r="A809" s="3"/>
      <c r="B809" s="44"/>
      <c r="C809" s="3"/>
      <c r="D809" s="44"/>
      <c r="E809" s="3"/>
      <c r="F809" s="3"/>
      <c r="G809" s="3"/>
      <c r="H809" s="3"/>
      <c r="I809" s="3"/>
      <c r="J809" s="3"/>
      <c r="K809" s="3"/>
      <c r="L809" s="3"/>
      <c r="M809" s="3"/>
      <c r="N809" s="44"/>
    </row>
    <row r="810" spans="1:14" ht="12.75">
      <c r="A810" s="3"/>
      <c r="B810" s="44"/>
      <c r="C810" s="3"/>
      <c r="D810" s="44"/>
      <c r="E810" s="3"/>
      <c r="F810" s="3"/>
      <c r="G810" s="3"/>
      <c r="H810" s="3"/>
      <c r="I810" s="3"/>
      <c r="J810" s="3"/>
      <c r="K810" s="3"/>
      <c r="L810" s="3"/>
      <c r="M810" s="3"/>
      <c r="N810" s="44"/>
    </row>
    <row r="811" spans="1:14" ht="12.75">
      <c r="A811" s="3"/>
      <c r="B811" s="44"/>
      <c r="C811" s="3"/>
      <c r="D811" s="44"/>
      <c r="E811" s="3"/>
      <c r="F811" s="3"/>
      <c r="G811" s="3"/>
      <c r="H811" s="3"/>
      <c r="I811" s="3"/>
      <c r="J811" s="3"/>
      <c r="K811" s="3"/>
      <c r="L811" s="3"/>
      <c r="M811" s="3"/>
      <c r="N811" s="44"/>
    </row>
    <row r="812" spans="1:14" ht="12.75">
      <c r="A812" s="3"/>
      <c r="B812" s="44"/>
      <c r="C812" s="3"/>
      <c r="D812" s="44"/>
      <c r="E812" s="3"/>
      <c r="F812" s="3"/>
      <c r="G812" s="3"/>
      <c r="H812" s="3"/>
      <c r="I812" s="3"/>
      <c r="J812" s="3"/>
      <c r="K812" s="3"/>
      <c r="L812" s="3"/>
      <c r="M812" s="3"/>
      <c r="N812" s="44"/>
    </row>
    <row r="813" spans="1:14" ht="12.75">
      <c r="A813" s="3"/>
      <c r="B813" s="44"/>
      <c r="C813" s="3"/>
      <c r="D813" s="44"/>
      <c r="E813" s="3"/>
      <c r="F813" s="3"/>
      <c r="G813" s="3"/>
      <c r="H813" s="3"/>
      <c r="I813" s="3"/>
      <c r="J813" s="3"/>
      <c r="K813" s="3"/>
      <c r="L813" s="3"/>
      <c r="M813" s="3"/>
      <c r="N813" s="44"/>
    </row>
    <row r="814" spans="1:14" ht="12.75">
      <c r="A814" s="3"/>
      <c r="B814" s="44"/>
      <c r="C814" s="3"/>
      <c r="D814" s="44"/>
      <c r="E814" s="3"/>
      <c r="F814" s="3"/>
      <c r="G814" s="3"/>
      <c r="H814" s="3"/>
      <c r="I814" s="3"/>
      <c r="J814" s="3"/>
      <c r="K814" s="3"/>
      <c r="L814" s="3"/>
      <c r="M814" s="3"/>
      <c r="N814" s="44"/>
    </row>
    <row r="815" spans="1:14" ht="12.75">
      <c r="A815" s="3"/>
      <c r="B815" s="44"/>
      <c r="C815" s="3"/>
      <c r="D815" s="44"/>
      <c r="E815" s="3"/>
      <c r="F815" s="3"/>
      <c r="G815" s="3"/>
      <c r="H815" s="3"/>
      <c r="I815" s="3"/>
      <c r="J815" s="3"/>
      <c r="K815" s="3"/>
      <c r="L815" s="3"/>
      <c r="M815" s="3"/>
      <c r="N815" s="44"/>
    </row>
    <row r="816" spans="1:14" ht="12.75">
      <c r="A816" s="3"/>
      <c r="B816" s="44"/>
      <c r="C816" s="3"/>
      <c r="D816" s="44"/>
      <c r="E816" s="3"/>
      <c r="F816" s="3"/>
      <c r="G816" s="3"/>
      <c r="H816" s="3"/>
      <c r="I816" s="3"/>
      <c r="J816" s="3"/>
      <c r="K816" s="3"/>
      <c r="L816" s="3"/>
      <c r="M816" s="3"/>
      <c r="N816" s="44"/>
    </row>
    <row r="817" spans="1:14" ht="12.75">
      <c r="A817" s="3"/>
      <c r="B817" s="44"/>
      <c r="C817" s="3"/>
      <c r="D817" s="44"/>
      <c r="E817" s="3"/>
      <c r="F817" s="3"/>
      <c r="G817" s="3"/>
      <c r="H817" s="3"/>
      <c r="I817" s="3"/>
      <c r="J817" s="3"/>
      <c r="K817" s="3"/>
      <c r="L817" s="3"/>
      <c r="M817" s="3"/>
      <c r="N817" s="44"/>
    </row>
    <row r="818" spans="1:14" ht="12.75">
      <c r="A818" s="3"/>
      <c r="B818" s="44"/>
      <c r="C818" s="3"/>
      <c r="D818" s="44"/>
      <c r="E818" s="3"/>
      <c r="F818" s="3"/>
      <c r="G818" s="3"/>
      <c r="H818" s="3"/>
      <c r="I818" s="3"/>
      <c r="J818" s="3"/>
      <c r="K818" s="3"/>
      <c r="L818" s="3"/>
      <c r="M818" s="3"/>
      <c r="N818" s="44"/>
    </row>
    <row r="819" spans="1:14" ht="12.75">
      <c r="A819" s="3"/>
      <c r="B819" s="44"/>
      <c r="C819" s="3"/>
      <c r="D819" s="44"/>
      <c r="E819" s="3"/>
      <c r="F819" s="3"/>
      <c r="G819" s="3"/>
      <c r="H819" s="3"/>
      <c r="I819" s="3"/>
      <c r="J819" s="3"/>
      <c r="K819" s="3"/>
      <c r="L819" s="3"/>
      <c r="M819" s="3"/>
      <c r="N819" s="44"/>
    </row>
    <row r="820" spans="1:14" ht="12.75">
      <c r="A820" s="3"/>
      <c r="B820" s="44"/>
      <c r="C820" s="3"/>
      <c r="D820" s="44"/>
      <c r="E820" s="3"/>
      <c r="F820" s="3"/>
      <c r="G820" s="3"/>
      <c r="H820" s="3"/>
      <c r="I820" s="3"/>
      <c r="J820" s="3"/>
      <c r="K820" s="3"/>
      <c r="L820" s="3"/>
      <c r="M820" s="3"/>
      <c r="N820" s="44"/>
    </row>
    <row r="821" spans="1:14" ht="12.75">
      <c r="A821" s="3"/>
      <c r="B821" s="44"/>
      <c r="C821" s="3"/>
      <c r="D821" s="44"/>
      <c r="E821" s="3"/>
      <c r="F821" s="3"/>
      <c r="G821" s="3"/>
      <c r="H821" s="3"/>
      <c r="I821" s="3"/>
      <c r="J821" s="3"/>
      <c r="K821" s="3"/>
      <c r="L821" s="3"/>
      <c r="M821" s="3"/>
      <c r="N821" s="44"/>
    </row>
    <row r="822" spans="1:14" ht="12.75">
      <c r="A822" s="3"/>
      <c r="B822" s="44"/>
      <c r="C822" s="3"/>
      <c r="D822" s="44"/>
      <c r="E822" s="3"/>
      <c r="F822" s="3"/>
      <c r="G822" s="3"/>
      <c r="H822" s="3"/>
      <c r="I822" s="3"/>
      <c r="J822" s="3"/>
      <c r="K822" s="3"/>
      <c r="L822" s="3"/>
      <c r="M822" s="3"/>
      <c r="N822" s="44"/>
    </row>
    <row r="823" spans="1:14" ht="12.75">
      <c r="A823" s="3"/>
      <c r="B823" s="44"/>
      <c r="C823" s="3"/>
      <c r="D823" s="44"/>
      <c r="E823" s="3"/>
      <c r="F823" s="3"/>
      <c r="G823" s="3"/>
      <c r="H823" s="3"/>
      <c r="I823" s="3"/>
      <c r="J823" s="3"/>
      <c r="K823" s="3"/>
      <c r="L823" s="3"/>
      <c r="M823" s="3"/>
      <c r="N823" s="44"/>
    </row>
    <row r="824" spans="1:14" ht="12.75">
      <c r="A824" s="3"/>
      <c r="B824" s="44"/>
      <c r="C824" s="3"/>
      <c r="D824" s="44"/>
      <c r="E824" s="3"/>
      <c r="F824" s="3"/>
      <c r="G824" s="3"/>
      <c r="H824" s="3"/>
      <c r="I824" s="3"/>
      <c r="J824" s="3"/>
      <c r="K824" s="3"/>
      <c r="L824" s="3"/>
      <c r="M824" s="3"/>
      <c r="N824" s="44"/>
    </row>
    <row r="825" spans="1:14" ht="12.75">
      <c r="A825" s="3"/>
      <c r="B825" s="44"/>
      <c r="C825" s="3"/>
      <c r="D825" s="44"/>
      <c r="E825" s="3"/>
      <c r="F825" s="3"/>
      <c r="G825" s="3"/>
      <c r="H825" s="3"/>
      <c r="I825" s="3"/>
      <c r="J825" s="3"/>
      <c r="K825" s="3"/>
      <c r="L825" s="3"/>
      <c r="M825" s="3"/>
      <c r="N825" s="44"/>
    </row>
    <row r="826" spans="1:14" ht="12.75">
      <c r="A826" s="3"/>
      <c r="B826" s="44"/>
      <c r="C826" s="3"/>
      <c r="D826" s="44"/>
      <c r="E826" s="3"/>
      <c r="F826" s="3"/>
      <c r="G826" s="3"/>
      <c r="H826" s="3"/>
      <c r="I826" s="3"/>
      <c r="J826" s="3"/>
      <c r="K826" s="3"/>
      <c r="L826" s="3"/>
      <c r="M826" s="3"/>
      <c r="N826" s="44"/>
    </row>
    <row r="827" spans="1:14" ht="12.75">
      <c r="A827" s="3"/>
      <c r="B827" s="44"/>
      <c r="C827" s="3"/>
      <c r="D827" s="44"/>
      <c r="E827" s="3"/>
      <c r="F827" s="3"/>
      <c r="G827" s="3"/>
      <c r="H827" s="3"/>
      <c r="I827" s="3"/>
      <c r="J827" s="3"/>
      <c r="K827" s="3"/>
      <c r="L827" s="3"/>
      <c r="M827" s="3"/>
      <c r="N827" s="44"/>
    </row>
    <row r="828" spans="1:14" ht="12.75">
      <c r="A828" s="3"/>
      <c r="B828" s="44"/>
      <c r="C828" s="3"/>
      <c r="D828" s="44"/>
      <c r="E828" s="3"/>
      <c r="F828" s="3"/>
      <c r="G828" s="3"/>
      <c r="H828" s="3"/>
      <c r="I828" s="3"/>
      <c r="J828" s="3"/>
      <c r="K828" s="3"/>
      <c r="L828" s="3"/>
      <c r="M828" s="3"/>
      <c r="N828" s="44"/>
    </row>
    <row r="829" spans="1:14" ht="12.75">
      <c r="A829" s="3"/>
      <c r="B829" s="44"/>
      <c r="C829" s="3"/>
      <c r="D829" s="44"/>
      <c r="E829" s="3"/>
      <c r="F829" s="3"/>
      <c r="G829" s="3"/>
      <c r="H829" s="3"/>
      <c r="I829" s="3"/>
      <c r="J829" s="3"/>
      <c r="K829" s="3"/>
      <c r="L829" s="3"/>
      <c r="M829" s="3"/>
      <c r="N829" s="44"/>
    </row>
    <row r="830" spans="1:14" ht="12.75">
      <c r="A830" s="3"/>
      <c r="B830" s="44"/>
      <c r="C830" s="3"/>
      <c r="D830" s="44"/>
      <c r="E830" s="3"/>
      <c r="F830" s="3"/>
      <c r="G830" s="3"/>
      <c r="H830" s="3"/>
      <c r="I830" s="3"/>
      <c r="J830" s="3"/>
      <c r="K830" s="3"/>
      <c r="L830" s="3"/>
      <c r="M830" s="3"/>
      <c r="N830" s="44"/>
    </row>
    <row r="831" spans="1:14" ht="12.75">
      <c r="A831" s="3"/>
      <c r="B831" s="44"/>
      <c r="C831" s="3"/>
      <c r="D831" s="44"/>
      <c r="E831" s="3"/>
      <c r="F831" s="3"/>
      <c r="G831" s="3"/>
      <c r="H831" s="3"/>
      <c r="I831" s="3"/>
      <c r="J831" s="3"/>
      <c r="K831" s="3"/>
      <c r="L831" s="3"/>
      <c r="M831" s="3"/>
      <c r="N831" s="44"/>
    </row>
    <row r="832" spans="1:14" ht="12.75">
      <c r="A832" s="3"/>
      <c r="B832" s="44"/>
      <c r="C832" s="3"/>
      <c r="D832" s="44"/>
      <c r="E832" s="3"/>
      <c r="F832" s="3"/>
      <c r="G832" s="3"/>
      <c r="H832" s="3"/>
      <c r="I832" s="3"/>
      <c r="J832" s="3"/>
      <c r="K832" s="3"/>
      <c r="L832" s="3"/>
      <c r="M832" s="3"/>
      <c r="N832" s="44"/>
    </row>
    <row r="833" spans="1:14" ht="12.75">
      <c r="A833" s="3"/>
      <c r="B833" s="44"/>
      <c r="C833" s="3"/>
      <c r="D833" s="44"/>
      <c r="E833" s="3"/>
      <c r="F833" s="3"/>
      <c r="G833" s="3"/>
      <c r="H833" s="3"/>
      <c r="I833" s="3"/>
      <c r="J833" s="3"/>
      <c r="K833" s="3"/>
      <c r="L833" s="3"/>
      <c r="M833" s="3"/>
      <c r="N833" s="44"/>
    </row>
    <row r="834" spans="1:14" ht="12.75">
      <c r="A834" s="3"/>
      <c r="B834" s="44"/>
      <c r="C834" s="3"/>
      <c r="D834" s="44"/>
      <c r="E834" s="3"/>
      <c r="F834" s="3"/>
      <c r="G834" s="3"/>
      <c r="H834" s="3"/>
      <c r="I834" s="3"/>
      <c r="J834" s="3"/>
      <c r="K834" s="3"/>
      <c r="L834" s="3"/>
      <c r="M834" s="3"/>
      <c r="N834" s="44"/>
    </row>
    <row r="835" spans="1:14" ht="12.75">
      <c r="A835" s="3"/>
      <c r="B835" s="44"/>
      <c r="C835" s="3"/>
      <c r="D835" s="44"/>
      <c r="E835" s="3"/>
      <c r="F835" s="3"/>
      <c r="G835" s="3"/>
      <c r="H835" s="3"/>
      <c r="I835" s="3"/>
      <c r="J835" s="3"/>
      <c r="K835" s="3"/>
      <c r="L835" s="3"/>
      <c r="M835" s="3"/>
      <c r="N835" s="44"/>
    </row>
    <row r="836" spans="1:14" ht="12.75">
      <c r="A836" s="3"/>
      <c r="B836" s="44"/>
      <c r="C836" s="3"/>
      <c r="D836" s="44"/>
      <c r="E836" s="3"/>
      <c r="F836" s="3"/>
      <c r="G836" s="3"/>
      <c r="H836" s="3"/>
      <c r="I836" s="3"/>
      <c r="J836" s="3"/>
      <c r="K836" s="3"/>
      <c r="L836" s="3"/>
      <c r="M836" s="3"/>
      <c r="N836" s="44"/>
    </row>
    <row r="837" spans="1:14" ht="12.75">
      <c r="A837" s="3"/>
      <c r="B837" s="44"/>
      <c r="C837" s="3"/>
      <c r="D837" s="44"/>
      <c r="E837" s="3"/>
      <c r="F837" s="3"/>
      <c r="G837" s="3"/>
      <c r="H837" s="3"/>
      <c r="I837" s="3"/>
      <c r="J837" s="3"/>
      <c r="K837" s="3"/>
      <c r="L837" s="3"/>
      <c r="M837" s="3"/>
      <c r="N837" s="44"/>
    </row>
    <row r="838" spans="1:14" ht="12.75">
      <c r="A838" s="3"/>
      <c r="B838" s="44"/>
      <c r="C838" s="3"/>
      <c r="D838" s="44"/>
      <c r="E838" s="3"/>
      <c r="F838" s="3"/>
      <c r="G838" s="3"/>
      <c r="H838" s="3"/>
      <c r="I838" s="3"/>
      <c r="J838" s="3"/>
      <c r="K838" s="3"/>
      <c r="L838" s="3"/>
      <c r="M838" s="3"/>
      <c r="N838" s="44"/>
    </row>
    <row r="839" spans="1:14" ht="12.75">
      <c r="A839" s="3"/>
      <c r="B839" s="44"/>
      <c r="C839" s="3"/>
      <c r="D839" s="44"/>
      <c r="E839" s="3"/>
      <c r="F839" s="3"/>
      <c r="G839" s="3"/>
      <c r="H839" s="3"/>
      <c r="I839" s="3"/>
      <c r="J839" s="3"/>
      <c r="K839" s="3"/>
      <c r="L839" s="3"/>
      <c r="M839" s="3"/>
      <c r="N839" s="44"/>
    </row>
    <row r="840" spans="1:14" ht="12.75">
      <c r="A840" s="3"/>
      <c r="B840" s="44"/>
      <c r="C840" s="3"/>
      <c r="D840" s="44"/>
      <c r="E840" s="3"/>
      <c r="F840" s="3"/>
      <c r="G840" s="3"/>
      <c r="H840" s="3"/>
      <c r="I840" s="3"/>
      <c r="J840" s="3"/>
      <c r="K840" s="3"/>
      <c r="L840" s="3"/>
      <c r="M840" s="3"/>
      <c r="N840" s="44"/>
    </row>
    <row r="841" spans="1:14" ht="12.75">
      <c r="A841" s="3"/>
      <c r="B841" s="44"/>
      <c r="C841" s="3"/>
      <c r="D841" s="44"/>
      <c r="E841" s="3"/>
      <c r="F841" s="3"/>
      <c r="G841" s="3"/>
      <c r="H841" s="3"/>
      <c r="I841" s="3"/>
      <c r="J841" s="3"/>
      <c r="K841" s="3"/>
      <c r="L841" s="3"/>
      <c r="M841" s="3"/>
      <c r="N841" s="44"/>
    </row>
    <row r="842" spans="1:14" ht="12.75">
      <c r="A842" s="3"/>
      <c r="B842" s="44"/>
      <c r="C842" s="3"/>
      <c r="D842" s="44"/>
      <c r="E842" s="3"/>
      <c r="F842" s="3"/>
      <c r="G842" s="3"/>
      <c r="H842" s="3"/>
      <c r="I842" s="3"/>
      <c r="J842" s="3"/>
      <c r="K842" s="3"/>
      <c r="L842" s="3"/>
      <c r="M842" s="3"/>
      <c r="N842" s="44"/>
    </row>
    <row r="843" spans="1:14" ht="12.75">
      <c r="A843" s="3"/>
      <c r="B843" s="44"/>
      <c r="C843" s="3"/>
      <c r="D843" s="44"/>
      <c r="E843" s="3"/>
      <c r="F843" s="3"/>
      <c r="G843" s="3"/>
      <c r="H843" s="3"/>
      <c r="I843" s="3"/>
      <c r="J843" s="3"/>
      <c r="K843" s="3"/>
      <c r="L843" s="3"/>
      <c r="M843" s="3"/>
      <c r="N843" s="44"/>
    </row>
    <row r="844" spans="1:14" ht="12.75">
      <c r="A844" s="3"/>
      <c r="B844" s="44"/>
      <c r="C844" s="3"/>
      <c r="D844" s="44"/>
      <c r="E844" s="3"/>
      <c r="F844" s="3"/>
      <c r="G844" s="3"/>
      <c r="H844" s="3"/>
      <c r="I844" s="3"/>
      <c r="J844" s="3"/>
      <c r="K844" s="3"/>
      <c r="L844" s="3"/>
      <c r="M844" s="3"/>
      <c r="N844" s="44"/>
    </row>
    <row r="845" spans="1:14" ht="12.75">
      <c r="A845" s="3"/>
      <c r="B845" s="44"/>
      <c r="C845" s="3"/>
      <c r="D845" s="44"/>
      <c r="E845" s="3"/>
      <c r="F845" s="3"/>
      <c r="G845" s="3"/>
      <c r="H845" s="3"/>
      <c r="I845" s="3"/>
      <c r="J845" s="3"/>
      <c r="K845" s="3"/>
      <c r="L845" s="3"/>
      <c r="M845" s="3"/>
      <c r="N845" s="44"/>
    </row>
    <row r="846" spans="1:14" ht="12.75">
      <c r="A846" s="3"/>
      <c r="B846" s="44"/>
      <c r="C846" s="3"/>
      <c r="D846" s="44"/>
      <c r="E846" s="3"/>
      <c r="F846" s="3"/>
      <c r="G846" s="3"/>
      <c r="H846" s="3"/>
      <c r="I846" s="3"/>
      <c r="J846" s="3"/>
      <c r="K846" s="3"/>
      <c r="L846" s="3"/>
      <c r="M846" s="3"/>
      <c r="N846" s="44"/>
    </row>
    <row r="847" spans="1:14" ht="12.75">
      <c r="A847" s="3"/>
      <c r="B847" s="44"/>
      <c r="C847" s="3"/>
      <c r="D847" s="44"/>
      <c r="E847" s="3"/>
      <c r="F847" s="3"/>
      <c r="G847" s="3"/>
      <c r="H847" s="3"/>
      <c r="I847" s="3"/>
      <c r="J847" s="3"/>
      <c r="K847" s="3"/>
      <c r="L847" s="3"/>
      <c r="M847" s="3"/>
      <c r="N847" s="44"/>
    </row>
    <row r="848" spans="1:14" ht="12.75">
      <c r="A848" s="3"/>
      <c r="B848" s="44"/>
      <c r="C848" s="3"/>
      <c r="D848" s="44"/>
      <c r="E848" s="3"/>
      <c r="F848" s="3"/>
      <c r="G848" s="3"/>
      <c r="H848" s="3"/>
      <c r="I848" s="3"/>
      <c r="J848" s="3"/>
      <c r="K848" s="3"/>
      <c r="L848" s="3"/>
      <c r="M848" s="3"/>
      <c r="N848" s="44"/>
    </row>
    <row r="849" spans="1:14" ht="12.75">
      <c r="A849" s="3"/>
      <c r="B849" s="44"/>
      <c r="C849" s="3"/>
      <c r="D849" s="44"/>
      <c r="E849" s="3"/>
      <c r="F849" s="3"/>
      <c r="G849" s="3"/>
      <c r="H849" s="3"/>
      <c r="I849" s="3"/>
      <c r="J849" s="3"/>
      <c r="K849" s="3"/>
      <c r="L849" s="3"/>
      <c r="M849" s="3"/>
      <c r="N849" s="44"/>
    </row>
    <row r="850" spans="1:14" ht="12.75">
      <c r="A850" s="3"/>
      <c r="B850" s="44"/>
      <c r="C850" s="3"/>
      <c r="D850" s="44"/>
      <c r="E850" s="3"/>
      <c r="F850" s="3"/>
      <c r="G850" s="3"/>
      <c r="H850" s="3"/>
      <c r="I850" s="3"/>
      <c r="J850" s="3"/>
      <c r="K850" s="3"/>
      <c r="L850" s="3"/>
      <c r="M850" s="3"/>
      <c r="N850" s="44"/>
    </row>
    <row r="851" spans="1:14" ht="12.75">
      <c r="A851" s="3"/>
      <c r="B851" s="44"/>
      <c r="C851" s="3"/>
      <c r="D851" s="44"/>
      <c r="E851" s="3"/>
      <c r="F851" s="3"/>
      <c r="G851" s="3"/>
      <c r="H851" s="3"/>
      <c r="I851" s="3"/>
      <c r="J851" s="3"/>
      <c r="K851" s="3"/>
      <c r="L851" s="3"/>
      <c r="M851" s="3"/>
      <c r="N851" s="44"/>
    </row>
    <row r="852" spans="1:14" ht="12.75">
      <c r="A852" s="3"/>
      <c r="B852" s="44"/>
      <c r="C852" s="3"/>
      <c r="D852" s="44"/>
      <c r="E852" s="3"/>
      <c r="F852" s="3"/>
      <c r="G852" s="3"/>
      <c r="H852" s="3"/>
      <c r="I852" s="3"/>
      <c r="J852" s="3"/>
      <c r="K852" s="3"/>
      <c r="L852" s="3"/>
      <c r="M852" s="3"/>
      <c r="N852" s="44"/>
    </row>
    <row r="853" spans="1:14" ht="12.75">
      <c r="A853" s="3"/>
      <c r="B853" s="44"/>
      <c r="C853" s="3"/>
      <c r="D853" s="44"/>
      <c r="E853" s="3"/>
      <c r="F853" s="3"/>
      <c r="G853" s="3"/>
      <c r="H853" s="3"/>
      <c r="I853" s="3"/>
      <c r="J853" s="3"/>
      <c r="K853" s="3"/>
      <c r="L853" s="3"/>
      <c r="M853" s="3"/>
      <c r="N853" s="44"/>
    </row>
    <row r="854" spans="1:14" ht="12.75">
      <c r="A854" s="3"/>
      <c r="B854" s="44"/>
      <c r="C854" s="3"/>
      <c r="D854" s="44"/>
      <c r="E854" s="3"/>
      <c r="F854" s="3"/>
      <c r="G854" s="3"/>
      <c r="H854" s="3"/>
      <c r="I854" s="3"/>
      <c r="J854" s="3"/>
      <c r="K854" s="3"/>
      <c r="L854" s="3"/>
      <c r="M854" s="3"/>
      <c r="N854" s="44"/>
    </row>
    <row r="855" spans="1:14" ht="12.75">
      <c r="A855" s="3"/>
      <c r="B855" s="44"/>
      <c r="C855" s="3"/>
      <c r="D855" s="44"/>
      <c r="E855" s="3"/>
      <c r="F855" s="3"/>
      <c r="G855" s="3"/>
      <c r="H855" s="3"/>
      <c r="I855" s="3"/>
      <c r="J855" s="3"/>
      <c r="K855" s="3"/>
      <c r="L855" s="3"/>
      <c r="M855" s="3"/>
      <c r="N855" s="44"/>
    </row>
    <row r="856" spans="1:14" ht="12.75">
      <c r="A856" s="3"/>
      <c r="B856" s="44"/>
      <c r="C856" s="3"/>
      <c r="D856" s="44"/>
      <c r="E856" s="3"/>
      <c r="F856" s="3"/>
      <c r="G856" s="3"/>
      <c r="H856" s="3"/>
      <c r="I856" s="3"/>
      <c r="J856" s="3"/>
      <c r="K856" s="3"/>
      <c r="L856" s="3"/>
      <c r="M856" s="3"/>
      <c r="N856" s="44"/>
    </row>
    <row r="857" spans="1:14" ht="12.75">
      <c r="A857" s="3"/>
      <c r="B857" s="44"/>
      <c r="C857" s="3"/>
      <c r="D857" s="44"/>
      <c r="E857" s="3"/>
      <c r="F857" s="3"/>
      <c r="G857" s="3"/>
      <c r="H857" s="3"/>
      <c r="I857" s="3"/>
      <c r="J857" s="3"/>
      <c r="K857" s="3"/>
      <c r="L857" s="3"/>
      <c r="M857" s="3"/>
      <c r="N857" s="44"/>
    </row>
    <row r="858" spans="1:14" ht="12.75">
      <c r="A858" s="3"/>
      <c r="B858" s="44"/>
      <c r="C858" s="3"/>
      <c r="D858" s="44"/>
      <c r="E858" s="3"/>
      <c r="F858" s="3"/>
      <c r="G858" s="3"/>
      <c r="H858" s="3"/>
      <c r="I858" s="3"/>
      <c r="J858" s="3"/>
      <c r="K858" s="3"/>
      <c r="L858" s="3"/>
      <c r="M858" s="3"/>
      <c r="N858" s="44"/>
    </row>
    <row r="859" spans="1:14" ht="12.75">
      <c r="A859" s="3"/>
      <c r="B859" s="44"/>
      <c r="C859" s="3"/>
      <c r="D859" s="44"/>
      <c r="E859" s="3"/>
      <c r="F859" s="3"/>
      <c r="G859" s="3"/>
      <c r="H859" s="3"/>
      <c r="I859" s="3"/>
      <c r="J859" s="3"/>
      <c r="K859" s="3"/>
      <c r="L859" s="3"/>
      <c r="M859" s="3"/>
      <c r="N859" s="44"/>
    </row>
    <row r="860" spans="1:14" ht="12.75">
      <c r="A860" s="3"/>
      <c r="B860" s="44"/>
      <c r="C860" s="3"/>
      <c r="D860" s="44"/>
      <c r="E860" s="3"/>
      <c r="F860" s="3"/>
      <c r="G860" s="3"/>
      <c r="H860" s="3"/>
      <c r="I860" s="3"/>
      <c r="J860" s="3"/>
      <c r="K860" s="3"/>
      <c r="L860" s="3"/>
      <c r="M860" s="3"/>
      <c r="N860" s="44"/>
    </row>
    <row r="861" spans="1:14" ht="12.75">
      <c r="A861" s="3"/>
      <c r="B861" s="44"/>
      <c r="C861" s="3"/>
      <c r="D861" s="44"/>
      <c r="E861" s="3"/>
      <c r="F861" s="3"/>
      <c r="G861" s="3"/>
      <c r="H861" s="3"/>
      <c r="I861" s="3"/>
      <c r="J861" s="3"/>
      <c r="K861" s="3"/>
      <c r="L861" s="3"/>
      <c r="M861" s="3"/>
      <c r="N861" s="44"/>
    </row>
    <row r="862" spans="1:14" ht="12.75">
      <c r="A862" s="3"/>
      <c r="B862" s="44"/>
      <c r="C862" s="3"/>
      <c r="D862" s="44"/>
      <c r="E862" s="3"/>
      <c r="F862" s="3"/>
      <c r="G862" s="3"/>
      <c r="H862" s="3"/>
      <c r="I862" s="3"/>
      <c r="J862" s="3"/>
      <c r="K862" s="3"/>
      <c r="L862" s="3"/>
      <c r="M862" s="3"/>
      <c r="N862" s="44"/>
    </row>
    <row r="863" spans="1:14" ht="12.75">
      <c r="A863" s="3"/>
      <c r="B863" s="44"/>
      <c r="C863" s="3"/>
      <c r="D863" s="44"/>
      <c r="E863" s="3"/>
      <c r="F863" s="3"/>
      <c r="G863" s="3"/>
      <c r="H863" s="3"/>
      <c r="I863" s="3"/>
      <c r="J863" s="3"/>
      <c r="K863" s="3"/>
      <c r="L863" s="3"/>
      <c r="M863" s="3"/>
      <c r="N863" s="44"/>
    </row>
    <row r="864" spans="1:14" ht="12.75">
      <c r="A864" s="3"/>
      <c r="B864" s="44"/>
      <c r="C864" s="3"/>
      <c r="D864" s="44"/>
      <c r="E864" s="3"/>
      <c r="F864" s="3"/>
      <c r="G864" s="3"/>
      <c r="H864" s="3"/>
      <c r="I864" s="3"/>
      <c r="J864" s="3"/>
      <c r="K864" s="3"/>
      <c r="L864" s="3"/>
      <c r="M864" s="3"/>
      <c r="N864" s="44"/>
    </row>
    <row r="865" spans="1:14" ht="12.75">
      <c r="A865" s="3"/>
      <c r="B865" s="44"/>
      <c r="C865" s="3"/>
      <c r="D865" s="44"/>
      <c r="E865" s="3"/>
      <c r="F865" s="3"/>
      <c r="G865" s="3"/>
      <c r="H865" s="3"/>
      <c r="I865" s="3"/>
      <c r="J865" s="3"/>
      <c r="K865" s="3"/>
      <c r="L865" s="3"/>
      <c r="M865" s="3"/>
      <c r="N865" s="44"/>
    </row>
    <row r="866" spans="1:14" ht="12.75">
      <c r="A866" s="3"/>
      <c r="B866" s="44"/>
      <c r="C866" s="3"/>
      <c r="D866" s="44"/>
      <c r="E866" s="3"/>
      <c r="F866" s="3"/>
      <c r="G866" s="3"/>
      <c r="H866" s="3"/>
      <c r="I866" s="3"/>
      <c r="J866" s="3"/>
      <c r="K866" s="3"/>
      <c r="L866" s="3"/>
      <c r="M866" s="3"/>
      <c r="N866" s="44"/>
    </row>
    <row r="867" spans="1:14" ht="12.75">
      <c r="A867" s="3"/>
      <c r="B867" s="44"/>
      <c r="C867" s="3"/>
      <c r="D867" s="44"/>
      <c r="E867" s="3"/>
      <c r="F867" s="3"/>
      <c r="G867" s="3"/>
      <c r="H867" s="3"/>
      <c r="I867" s="3"/>
      <c r="J867" s="3"/>
      <c r="K867" s="3"/>
      <c r="L867" s="3"/>
      <c r="M867" s="3"/>
      <c r="N867" s="44"/>
    </row>
    <row r="868" spans="1:14" ht="12.75">
      <c r="A868" s="3"/>
      <c r="B868" s="44"/>
      <c r="C868" s="3"/>
      <c r="D868" s="44"/>
      <c r="E868" s="3"/>
      <c r="F868" s="3"/>
      <c r="G868" s="3"/>
      <c r="H868" s="3"/>
      <c r="I868" s="3"/>
      <c r="J868" s="3"/>
      <c r="K868" s="3"/>
      <c r="L868" s="3"/>
      <c r="M868" s="3"/>
      <c r="N868" s="44"/>
    </row>
    <row r="869" spans="1:14" ht="12.75">
      <c r="A869" s="3"/>
      <c r="B869" s="44"/>
      <c r="C869" s="3"/>
      <c r="D869" s="44"/>
      <c r="E869" s="3"/>
      <c r="F869" s="3"/>
      <c r="G869" s="3"/>
      <c r="H869" s="3"/>
      <c r="I869" s="3"/>
      <c r="J869" s="3"/>
      <c r="K869" s="3"/>
      <c r="L869" s="3"/>
      <c r="M869" s="3"/>
      <c r="N869" s="44"/>
    </row>
    <row r="870" spans="1:14" ht="12.75">
      <c r="A870" s="3"/>
      <c r="B870" s="44"/>
      <c r="C870" s="3"/>
      <c r="D870" s="44"/>
      <c r="E870" s="3"/>
      <c r="F870" s="3"/>
      <c r="G870" s="3"/>
      <c r="H870" s="3"/>
      <c r="I870" s="3"/>
      <c r="J870" s="3"/>
      <c r="K870" s="3"/>
      <c r="L870" s="3"/>
      <c r="M870" s="3"/>
      <c r="N870" s="44"/>
    </row>
    <row r="871" spans="1:14" ht="12.75">
      <c r="A871" s="3"/>
      <c r="B871" s="44"/>
      <c r="C871" s="3"/>
      <c r="D871" s="44"/>
      <c r="E871" s="3"/>
      <c r="F871" s="3"/>
      <c r="G871" s="3"/>
      <c r="H871" s="3"/>
      <c r="I871" s="3"/>
      <c r="J871" s="3"/>
      <c r="K871" s="3"/>
      <c r="L871" s="3"/>
      <c r="M871" s="3"/>
      <c r="N871" s="44"/>
    </row>
    <row r="872" spans="1:14" ht="12.75">
      <c r="A872" s="3"/>
      <c r="B872" s="44"/>
      <c r="C872" s="3"/>
      <c r="D872" s="44"/>
      <c r="E872" s="3"/>
      <c r="F872" s="3"/>
      <c r="G872" s="3"/>
      <c r="H872" s="3"/>
      <c r="I872" s="3"/>
      <c r="J872" s="3"/>
      <c r="K872" s="3"/>
      <c r="L872" s="3"/>
      <c r="M872" s="3"/>
      <c r="N872" s="44"/>
    </row>
    <row r="873" spans="1:14" ht="12.75">
      <c r="A873" s="3"/>
      <c r="B873" s="44"/>
      <c r="C873" s="3"/>
      <c r="D873" s="44"/>
      <c r="E873" s="3"/>
      <c r="F873" s="3"/>
      <c r="G873" s="3"/>
      <c r="H873" s="3"/>
      <c r="I873" s="3"/>
      <c r="J873" s="3"/>
      <c r="K873" s="3"/>
      <c r="L873" s="3"/>
      <c r="M873" s="3"/>
      <c r="N873" s="44"/>
    </row>
    <row r="874" spans="1:14" ht="12.75">
      <c r="A874" s="3"/>
      <c r="B874" s="44"/>
      <c r="C874" s="3"/>
      <c r="D874" s="44"/>
      <c r="E874" s="3"/>
      <c r="F874" s="3"/>
      <c r="G874" s="3"/>
      <c r="H874" s="3"/>
      <c r="I874" s="3"/>
      <c r="J874" s="3"/>
      <c r="K874" s="3"/>
      <c r="L874" s="3"/>
      <c r="M874" s="3"/>
      <c r="N874" s="44"/>
    </row>
    <row r="875" spans="1:14" ht="12.75">
      <c r="A875" s="3"/>
      <c r="B875" s="44"/>
      <c r="C875" s="3"/>
      <c r="D875" s="44"/>
      <c r="E875" s="3"/>
      <c r="F875" s="3"/>
      <c r="G875" s="3"/>
      <c r="H875" s="3"/>
      <c r="I875" s="3"/>
      <c r="J875" s="3"/>
      <c r="K875" s="3"/>
      <c r="L875" s="3"/>
      <c r="M875" s="3"/>
      <c r="N875" s="44"/>
    </row>
    <row r="876" spans="1:14" ht="12.75">
      <c r="A876" s="3"/>
      <c r="B876" s="44"/>
      <c r="C876" s="3"/>
      <c r="D876" s="44"/>
      <c r="E876" s="3"/>
      <c r="F876" s="3"/>
      <c r="G876" s="3"/>
      <c r="H876" s="3"/>
      <c r="I876" s="3"/>
      <c r="J876" s="3"/>
      <c r="K876" s="3"/>
      <c r="L876" s="3"/>
      <c r="M876" s="3"/>
      <c r="N876" s="44"/>
    </row>
    <row r="877" spans="1:14" ht="12.75">
      <c r="A877" s="3"/>
      <c r="B877" s="44"/>
      <c r="C877" s="3"/>
      <c r="D877" s="44"/>
      <c r="E877" s="3"/>
      <c r="F877" s="3"/>
      <c r="G877" s="3"/>
      <c r="H877" s="3"/>
      <c r="I877" s="3"/>
      <c r="J877" s="3"/>
      <c r="K877" s="3"/>
      <c r="L877" s="3"/>
      <c r="M877" s="3"/>
      <c r="N877" s="44"/>
    </row>
    <row r="878" spans="1:14" ht="12.75">
      <c r="A878" s="3"/>
      <c r="B878" s="44"/>
      <c r="C878" s="3"/>
      <c r="D878" s="44"/>
      <c r="E878" s="3"/>
      <c r="F878" s="3"/>
      <c r="G878" s="3"/>
      <c r="H878" s="3"/>
      <c r="I878" s="3"/>
      <c r="J878" s="3"/>
      <c r="K878" s="3"/>
      <c r="L878" s="3"/>
      <c r="M878" s="3"/>
      <c r="N878" s="44"/>
    </row>
    <row r="879" spans="1:14" ht="12.75">
      <c r="A879" s="3"/>
      <c r="B879" s="44"/>
      <c r="C879" s="3"/>
      <c r="D879" s="44"/>
      <c r="E879" s="3"/>
      <c r="F879" s="3"/>
      <c r="G879" s="3"/>
      <c r="H879" s="3"/>
      <c r="I879" s="3"/>
      <c r="J879" s="3"/>
      <c r="K879" s="3"/>
      <c r="L879" s="3"/>
      <c r="M879" s="3"/>
      <c r="N879" s="44"/>
    </row>
    <row r="880" spans="1:14" ht="12.75">
      <c r="A880" s="3"/>
      <c r="B880" s="44"/>
      <c r="C880" s="3"/>
      <c r="D880" s="44"/>
      <c r="E880" s="3"/>
      <c r="F880" s="3"/>
      <c r="G880" s="3"/>
      <c r="H880" s="3"/>
      <c r="I880" s="3"/>
      <c r="J880" s="3"/>
      <c r="K880" s="3"/>
      <c r="L880" s="3"/>
      <c r="M880" s="3"/>
      <c r="N880" s="44"/>
    </row>
    <row r="881" spans="1:14" ht="12.75">
      <c r="A881" s="3"/>
      <c r="B881" s="44"/>
      <c r="C881" s="3"/>
      <c r="D881" s="44"/>
      <c r="E881" s="3"/>
      <c r="F881" s="3"/>
      <c r="G881" s="3"/>
      <c r="H881" s="3"/>
      <c r="I881" s="3"/>
      <c r="J881" s="3"/>
      <c r="K881" s="3"/>
      <c r="L881" s="3"/>
      <c r="M881" s="3"/>
      <c r="N881" s="44"/>
    </row>
    <row r="882" spans="1:14" ht="12.75">
      <c r="A882" s="3"/>
      <c r="B882" s="44"/>
      <c r="C882" s="3"/>
      <c r="D882" s="44"/>
      <c r="E882" s="3"/>
      <c r="F882" s="3"/>
      <c r="G882" s="3"/>
      <c r="H882" s="3"/>
      <c r="I882" s="3"/>
      <c r="J882" s="3"/>
      <c r="K882" s="3"/>
      <c r="L882" s="3"/>
      <c r="M882" s="3"/>
      <c r="N882" s="44"/>
    </row>
    <row r="883" spans="1:14" ht="12.75">
      <c r="A883" s="3"/>
      <c r="B883" s="44"/>
      <c r="C883" s="3"/>
      <c r="D883" s="44"/>
      <c r="E883" s="3"/>
      <c r="F883" s="3"/>
      <c r="G883" s="3"/>
      <c r="H883" s="3"/>
      <c r="I883" s="3"/>
      <c r="J883" s="3"/>
      <c r="K883" s="3"/>
      <c r="L883" s="3"/>
      <c r="M883" s="3"/>
      <c r="N883" s="44"/>
    </row>
    <row r="884" spans="1:14" ht="12.75">
      <c r="A884" s="3"/>
      <c r="B884" s="44"/>
      <c r="C884" s="3"/>
      <c r="D884" s="44"/>
      <c r="E884" s="3"/>
      <c r="F884" s="3"/>
      <c r="G884" s="3"/>
      <c r="H884" s="3"/>
      <c r="I884" s="3"/>
      <c r="J884" s="3"/>
      <c r="K884" s="3"/>
      <c r="L884" s="3"/>
      <c r="M884" s="3"/>
      <c r="N884" s="44"/>
    </row>
    <row r="885" spans="1:14" ht="12.75">
      <c r="A885" s="3"/>
      <c r="B885" s="44"/>
      <c r="C885" s="3"/>
      <c r="D885" s="44"/>
      <c r="E885" s="3"/>
      <c r="F885" s="3"/>
      <c r="G885" s="3"/>
      <c r="H885" s="3"/>
      <c r="I885" s="3"/>
      <c r="J885" s="3"/>
      <c r="K885" s="3"/>
      <c r="L885" s="3"/>
      <c r="M885" s="3"/>
      <c r="N885" s="44"/>
    </row>
    <row r="886" spans="1:14" ht="12.75">
      <c r="A886" s="3"/>
      <c r="B886" s="44"/>
      <c r="C886" s="3"/>
      <c r="D886" s="44"/>
      <c r="E886" s="3"/>
      <c r="F886" s="3"/>
      <c r="G886" s="3"/>
      <c r="H886" s="3"/>
      <c r="I886" s="3"/>
      <c r="J886" s="3"/>
      <c r="K886" s="3"/>
      <c r="L886" s="3"/>
      <c r="M886" s="3"/>
      <c r="N886" s="44"/>
    </row>
    <row r="887" spans="1:14" ht="12.75">
      <c r="A887" s="3"/>
      <c r="B887" s="44"/>
      <c r="C887" s="3"/>
      <c r="D887" s="44"/>
      <c r="E887" s="3"/>
      <c r="F887" s="3"/>
      <c r="G887" s="3"/>
      <c r="H887" s="3"/>
      <c r="I887" s="3"/>
      <c r="J887" s="3"/>
      <c r="K887" s="3"/>
      <c r="L887" s="3"/>
      <c r="M887" s="3"/>
      <c r="N887" s="44"/>
    </row>
    <row r="888" spans="1:14" ht="12.75">
      <c r="A888" s="3"/>
      <c r="B888" s="44"/>
      <c r="C888" s="3"/>
      <c r="D888" s="44"/>
      <c r="E888" s="3"/>
      <c r="F888" s="3"/>
      <c r="G888" s="3"/>
      <c r="H888" s="3"/>
      <c r="I888" s="3"/>
      <c r="J888" s="3"/>
      <c r="K888" s="3"/>
      <c r="L888" s="3"/>
      <c r="M888" s="3"/>
      <c r="N888" s="44"/>
    </row>
    <row r="889" spans="1:14" ht="12.75">
      <c r="A889" s="3"/>
      <c r="B889" s="44"/>
      <c r="C889" s="3"/>
      <c r="D889" s="44"/>
      <c r="E889" s="3"/>
      <c r="F889" s="3"/>
      <c r="G889" s="3"/>
      <c r="H889" s="3"/>
      <c r="I889" s="3"/>
      <c r="J889" s="3"/>
      <c r="K889" s="3"/>
      <c r="L889" s="3"/>
      <c r="M889" s="3"/>
      <c r="N889" s="44"/>
    </row>
    <row r="890" spans="1:14" ht="12.75">
      <c r="A890" s="3"/>
      <c r="B890" s="44"/>
      <c r="C890" s="3"/>
      <c r="D890" s="44"/>
      <c r="E890" s="3"/>
      <c r="F890" s="3"/>
      <c r="G890" s="3"/>
      <c r="H890" s="3"/>
      <c r="I890" s="3"/>
      <c r="J890" s="3"/>
      <c r="K890" s="3"/>
      <c r="L890" s="3"/>
      <c r="M890" s="3"/>
      <c r="N890" s="44"/>
    </row>
    <row r="891" spans="1:14" ht="12.75">
      <c r="A891" s="3"/>
      <c r="B891" s="44"/>
      <c r="C891" s="3"/>
      <c r="D891" s="44"/>
      <c r="E891" s="3"/>
      <c r="F891" s="3"/>
      <c r="G891" s="3"/>
      <c r="H891" s="3"/>
      <c r="I891" s="3"/>
      <c r="J891" s="3"/>
      <c r="K891" s="3"/>
      <c r="L891" s="3"/>
      <c r="M891" s="3"/>
      <c r="N891" s="44"/>
    </row>
    <row r="892" spans="1:14" ht="12.75">
      <c r="A892" s="3"/>
      <c r="B892" s="44"/>
      <c r="C892" s="3"/>
      <c r="D892" s="44"/>
      <c r="E892" s="3"/>
      <c r="F892" s="3"/>
      <c r="G892" s="3"/>
      <c r="H892" s="3"/>
      <c r="I892" s="3"/>
      <c r="J892" s="3"/>
      <c r="K892" s="3"/>
      <c r="L892" s="3"/>
      <c r="M892" s="3"/>
      <c r="N892" s="44"/>
    </row>
    <row r="893" spans="1:14" ht="12.75">
      <c r="A893" s="3"/>
      <c r="B893" s="44"/>
      <c r="C893" s="3"/>
      <c r="D893" s="44"/>
      <c r="E893" s="3"/>
      <c r="F893" s="3"/>
      <c r="G893" s="3"/>
      <c r="H893" s="3"/>
      <c r="I893" s="3"/>
      <c r="J893" s="3"/>
      <c r="K893" s="3"/>
      <c r="L893" s="3"/>
      <c r="M893" s="3"/>
      <c r="N893" s="44"/>
    </row>
    <row r="894" spans="1:14" ht="12.75">
      <c r="A894" s="3"/>
      <c r="B894" s="44"/>
      <c r="C894" s="3"/>
      <c r="D894" s="44"/>
      <c r="E894" s="3"/>
      <c r="F894" s="3"/>
      <c r="G894" s="3"/>
      <c r="H894" s="3"/>
      <c r="I894" s="3"/>
      <c r="J894" s="3"/>
      <c r="K894" s="3"/>
      <c r="L894" s="3"/>
      <c r="M894" s="3"/>
      <c r="N894" s="44"/>
    </row>
    <row r="895" spans="1:14" ht="12.75">
      <c r="A895" s="3"/>
      <c r="B895" s="44"/>
      <c r="C895" s="3"/>
      <c r="D895" s="44"/>
      <c r="E895" s="3"/>
      <c r="F895" s="3"/>
      <c r="G895" s="3"/>
      <c r="H895" s="3"/>
      <c r="I895" s="3"/>
      <c r="J895" s="3"/>
      <c r="K895" s="3"/>
      <c r="L895" s="3"/>
      <c r="M895" s="3"/>
      <c r="N895" s="44"/>
    </row>
    <row r="896" spans="1:14" ht="12.75">
      <c r="A896" s="3"/>
      <c r="B896" s="44"/>
      <c r="C896" s="3"/>
      <c r="D896" s="44"/>
      <c r="E896" s="3"/>
      <c r="F896" s="3"/>
      <c r="G896" s="3"/>
      <c r="H896" s="3"/>
      <c r="I896" s="3"/>
      <c r="J896" s="3"/>
      <c r="K896" s="3"/>
      <c r="L896" s="3"/>
      <c r="M896" s="3"/>
      <c r="N896" s="44"/>
    </row>
    <row r="897" spans="1:14" ht="12.75">
      <c r="A897" s="3"/>
      <c r="B897" s="44"/>
      <c r="C897" s="3"/>
      <c r="D897" s="44"/>
      <c r="E897" s="3"/>
      <c r="F897" s="3"/>
      <c r="G897" s="3"/>
      <c r="H897" s="3"/>
      <c r="I897" s="3"/>
      <c r="J897" s="3"/>
      <c r="K897" s="3"/>
      <c r="L897" s="3"/>
      <c r="M897" s="3"/>
      <c r="N897" s="44"/>
    </row>
    <row r="898" spans="1:14" ht="12.75">
      <c r="A898" s="3"/>
      <c r="B898" s="44"/>
      <c r="C898" s="3"/>
      <c r="D898" s="44"/>
      <c r="E898" s="3"/>
      <c r="F898" s="3"/>
      <c r="G898" s="3"/>
      <c r="H898" s="3"/>
      <c r="I898" s="3"/>
      <c r="J898" s="3"/>
      <c r="K898" s="3"/>
      <c r="L898" s="3"/>
      <c r="M898" s="3"/>
      <c r="N898" s="44"/>
    </row>
    <row r="899" spans="1:14" ht="12.75">
      <c r="A899" s="3"/>
      <c r="B899" s="44"/>
      <c r="C899" s="3"/>
      <c r="D899" s="44"/>
      <c r="E899" s="3"/>
      <c r="F899" s="3"/>
      <c r="G899" s="3"/>
      <c r="H899" s="3"/>
      <c r="I899" s="3"/>
      <c r="J899" s="3"/>
      <c r="K899" s="3"/>
      <c r="L899" s="3"/>
      <c r="M899" s="3"/>
      <c r="N899" s="44"/>
    </row>
    <row r="900" spans="1:14" ht="12.75">
      <c r="A900" s="3"/>
      <c r="B900" s="44"/>
      <c r="C900" s="3"/>
      <c r="D900" s="44"/>
      <c r="E900" s="3"/>
      <c r="F900" s="3"/>
      <c r="G900" s="3"/>
      <c r="H900" s="3"/>
      <c r="I900" s="3"/>
      <c r="J900" s="3"/>
      <c r="K900" s="3"/>
      <c r="L900" s="3"/>
      <c r="M900" s="3"/>
      <c r="N900" s="44"/>
    </row>
    <row r="901" spans="1:14" ht="12.75">
      <c r="A901" s="3"/>
      <c r="B901" s="44"/>
      <c r="C901" s="3"/>
      <c r="D901" s="44"/>
      <c r="E901" s="3"/>
      <c r="F901" s="3"/>
      <c r="G901" s="3"/>
      <c r="H901" s="3"/>
      <c r="I901" s="3"/>
      <c r="J901" s="3"/>
      <c r="K901" s="3"/>
      <c r="L901" s="3"/>
      <c r="M901" s="3"/>
      <c r="N901" s="44"/>
    </row>
    <row r="902" spans="1:14" ht="12.75">
      <c r="A902" s="3"/>
      <c r="B902" s="44"/>
      <c r="C902" s="3"/>
      <c r="D902" s="44"/>
      <c r="E902" s="3"/>
      <c r="F902" s="3"/>
      <c r="G902" s="3"/>
      <c r="H902" s="3"/>
      <c r="I902" s="3"/>
      <c r="J902" s="3"/>
      <c r="K902" s="3"/>
      <c r="L902" s="3"/>
      <c r="M902" s="3"/>
      <c r="N902" s="44"/>
    </row>
    <row r="903" spans="1:14" ht="12.75">
      <c r="A903" s="3"/>
      <c r="B903" s="44"/>
      <c r="C903" s="3"/>
      <c r="D903" s="44"/>
      <c r="E903" s="3"/>
      <c r="F903" s="3"/>
      <c r="G903" s="3"/>
      <c r="H903" s="3"/>
      <c r="I903" s="3"/>
      <c r="J903" s="3"/>
      <c r="K903" s="3"/>
      <c r="L903" s="3"/>
      <c r="M903" s="3"/>
      <c r="N903" s="44"/>
    </row>
    <row r="904" spans="1:14" ht="12.75">
      <c r="A904" s="3"/>
      <c r="B904" s="44"/>
      <c r="C904" s="3"/>
      <c r="D904" s="44"/>
      <c r="E904" s="3"/>
      <c r="F904" s="3"/>
      <c r="G904" s="3"/>
      <c r="H904" s="3"/>
      <c r="I904" s="3"/>
      <c r="J904" s="3"/>
      <c r="K904" s="3"/>
      <c r="L904" s="3"/>
      <c r="M904" s="3"/>
      <c r="N904" s="44"/>
    </row>
    <row r="905" spans="1:14" ht="12.75">
      <c r="A905" s="3"/>
      <c r="B905" s="44"/>
      <c r="C905" s="3"/>
      <c r="D905" s="44"/>
      <c r="E905" s="3"/>
      <c r="F905" s="3"/>
      <c r="G905" s="3"/>
      <c r="H905" s="3"/>
      <c r="I905" s="3"/>
      <c r="J905" s="3"/>
      <c r="K905" s="3"/>
      <c r="L905" s="3"/>
      <c r="M905" s="3"/>
      <c r="N905" s="44"/>
    </row>
    <row r="906" spans="1:14" ht="12.75">
      <c r="A906" s="3"/>
      <c r="B906" s="44"/>
      <c r="C906" s="3"/>
      <c r="D906" s="44"/>
      <c r="E906" s="3"/>
      <c r="F906" s="3"/>
      <c r="G906" s="3"/>
      <c r="H906" s="3"/>
      <c r="I906" s="3"/>
      <c r="J906" s="3"/>
      <c r="K906" s="3"/>
      <c r="L906" s="3"/>
      <c r="M906" s="3"/>
      <c r="N906" s="44"/>
    </row>
    <row r="907" spans="1:14" ht="12.75">
      <c r="A907" s="3"/>
      <c r="B907" s="44"/>
      <c r="C907" s="3"/>
      <c r="D907" s="44"/>
      <c r="E907" s="3"/>
      <c r="F907" s="3"/>
      <c r="G907" s="3"/>
      <c r="H907" s="3"/>
      <c r="I907" s="3"/>
      <c r="J907" s="3"/>
      <c r="K907" s="3"/>
      <c r="L907" s="3"/>
      <c r="M907" s="3"/>
      <c r="N907" s="44"/>
    </row>
    <row r="908" spans="1:14" ht="12.75">
      <c r="A908" s="3"/>
      <c r="B908" s="44"/>
      <c r="C908" s="3"/>
      <c r="D908" s="44"/>
      <c r="E908" s="3"/>
      <c r="F908" s="3"/>
      <c r="G908" s="3"/>
      <c r="H908" s="3"/>
      <c r="I908" s="3"/>
      <c r="J908" s="3"/>
      <c r="K908" s="3"/>
      <c r="L908" s="3"/>
      <c r="M908" s="3"/>
      <c r="N908" s="44"/>
    </row>
    <row r="909" spans="1:14" ht="12.75">
      <c r="A909" s="3"/>
      <c r="B909" s="44"/>
      <c r="C909" s="3"/>
      <c r="D909" s="44"/>
      <c r="E909" s="3"/>
      <c r="F909" s="3"/>
      <c r="G909" s="3"/>
      <c r="H909" s="3"/>
      <c r="I909" s="3"/>
      <c r="J909" s="3"/>
      <c r="K909" s="3"/>
      <c r="L909" s="3"/>
      <c r="M909" s="3"/>
      <c r="N909" s="44"/>
    </row>
    <row r="910" spans="1:14" ht="12.75">
      <c r="A910" s="3"/>
      <c r="B910" s="44"/>
      <c r="C910" s="3"/>
      <c r="D910" s="44"/>
      <c r="E910" s="3"/>
      <c r="F910" s="3"/>
      <c r="G910" s="3"/>
      <c r="H910" s="3"/>
      <c r="I910" s="3"/>
      <c r="J910" s="3"/>
      <c r="K910" s="3"/>
      <c r="L910" s="3"/>
      <c r="M910" s="3"/>
      <c r="N910" s="44"/>
    </row>
    <row r="911" spans="1:14" ht="12.75">
      <c r="A911" s="3"/>
      <c r="B911" s="44"/>
      <c r="C911" s="3"/>
      <c r="D911" s="44"/>
      <c r="E911" s="3"/>
      <c r="F911" s="3"/>
      <c r="G911" s="3"/>
      <c r="H911" s="3"/>
      <c r="I911" s="3"/>
      <c r="J911" s="3"/>
      <c r="K911" s="3"/>
      <c r="L911" s="3"/>
      <c r="M911" s="3"/>
      <c r="N911" s="44"/>
    </row>
    <row r="912" spans="1:14" ht="12.75">
      <c r="A912" s="3"/>
      <c r="B912" s="44"/>
      <c r="C912" s="3"/>
      <c r="D912" s="44"/>
      <c r="E912" s="3"/>
      <c r="F912" s="3"/>
      <c r="G912" s="3"/>
      <c r="H912" s="3"/>
      <c r="I912" s="3"/>
      <c r="J912" s="3"/>
      <c r="K912" s="3"/>
      <c r="L912" s="3"/>
      <c r="M912" s="3"/>
      <c r="N912" s="44"/>
    </row>
    <row r="913" spans="1:14" ht="12.75">
      <c r="A913" s="3"/>
      <c r="B913" s="44"/>
      <c r="C913" s="3"/>
      <c r="D913" s="44"/>
      <c r="E913" s="3"/>
      <c r="F913" s="3"/>
      <c r="G913" s="3"/>
      <c r="H913" s="3"/>
      <c r="I913" s="3"/>
      <c r="J913" s="3"/>
      <c r="K913" s="3"/>
      <c r="L913" s="3"/>
      <c r="M913" s="3"/>
      <c r="N913" s="44"/>
    </row>
    <row r="914" spans="1:14" ht="12.75">
      <c r="A914" s="3"/>
      <c r="B914" s="44"/>
      <c r="C914" s="3"/>
      <c r="D914" s="44"/>
      <c r="E914" s="3"/>
      <c r="F914" s="3"/>
      <c r="G914" s="3"/>
      <c r="H914" s="3"/>
      <c r="I914" s="3"/>
      <c r="J914" s="3"/>
      <c r="K914" s="3"/>
      <c r="L914" s="3"/>
      <c r="M914" s="3"/>
      <c r="N914" s="44"/>
    </row>
    <row r="915" spans="1:14" ht="12.75">
      <c r="A915" s="3"/>
      <c r="B915" s="44"/>
      <c r="C915" s="3"/>
      <c r="D915" s="44"/>
      <c r="E915" s="3"/>
      <c r="F915" s="3"/>
      <c r="G915" s="3"/>
      <c r="H915" s="3"/>
      <c r="I915" s="3"/>
      <c r="J915" s="3"/>
      <c r="K915" s="3"/>
      <c r="L915" s="3"/>
      <c r="M915" s="3"/>
      <c r="N915" s="44"/>
    </row>
    <row r="916" spans="1:14" ht="12.75">
      <c r="A916" s="3"/>
      <c r="B916" s="44"/>
      <c r="C916" s="3"/>
      <c r="D916" s="44"/>
      <c r="E916" s="3"/>
      <c r="F916" s="3"/>
      <c r="G916" s="3"/>
      <c r="H916" s="3"/>
      <c r="I916" s="3"/>
      <c r="J916" s="3"/>
      <c r="K916" s="3"/>
      <c r="L916" s="3"/>
      <c r="M916" s="3"/>
      <c r="N916" s="44"/>
    </row>
    <row r="917" spans="1:14" ht="12.75">
      <c r="A917" s="3"/>
      <c r="B917" s="44"/>
      <c r="C917" s="3"/>
      <c r="D917" s="44"/>
      <c r="E917" s="3"/>
      <c r="F917" s="3"/>
      <c r="G917" s="3"/>
      <c r="H917" s="3"/>
      <c r="I917" s="3"/>
      <c r="J917" s="3"/>
      <c r="K917" s="3"/>
      <c r="L917" s="3"/>
      <c r="M917" s="3"/>
      <c r="N917" s="44"/>
    </row>
    <row r="918" spans="1:14" ht="12.75">
      <c r="A918" s="3"/>
      <c r="B918" s="44"/>
      <c r="C918" s="3"/>
      <c r="D918" s="44"/>
      <c r="E918" s="3"/>
      <c r="F918" s="3"/>
      <c r="G918" s="3"/>
      <c r="H918" s="3"/>
      <c r="I918" s="3"/>
      <c r="J918" s="3"/>
      <c r="K918" s="3"/>
      <c r="L918" s="3"/>
      <c r="M918" s="3"/>
      <c r="N918" s="44"/>
    </row>
    <row r="919" spans="1:14" ht="12.75">
      <c r="A919" s="3"/>
      <c r="B919" s="44"/>
      <c r="C919" s="3"/>
      <c r="D919" s="44"/>
      <c r="E919" s="3"/>
      <c r="F919" s="3"/>
      <c r="G919" s="3"/>
      <c r="H919" s="3"/>
      <c r="I919" s="3"/>
      <c r="J919" s="3"/>
      <c r="K919" s="3"/>
      <c r="L919" s="3"/>
      <c r="M919" s="3"/>
      <c r="N919" s="44"/>
    </row>
    <row r="920" spans="1:14" ht="12.75">
      <c r="A920" s="3"/>
      <c r="B920" s="44"/>
      <c r="C920" s="3"/>
      <c r="D920" s="44"/>
      <c r="E920" s="3"/>
      <c r="F920" s="3"/>
      <c r="G920" s="3"/>
      <c r="H920" s="3"/>
      <c r="I920" s="3"/>
      <c r="J920" s="3"/>
      <c r="K920" s="3"/>
      <c r="L920" s="3"/>
      <c r="M920" s="3"/>
      <c r="N920" s="44"/>
    </row>
    <row r="921" spans="1:14" ht="12.75">
      <c r="A921" s="3"/>
      <c r="B921" s="44"/>
      <c r="C921" s="3"/>
      <c r="D921" s="44"/>
      <c r="E921" s="3"/>
      <c r="F921" s="3"/>
      <c r="G921" s="3"/>
      <c r="H921" s="3"/>
      <c r="I921" s="3"/>
      <c r="J921" s="3"/>
      <c r="K921" s="3"/>
      <c r="L921" s="3"/>
      <c r="M921" s="3"/>
      <c r="N921" s="44"/>
    </row>
    <row r="922" spans="1:14" ht="12.75">
      <c r="A922" s="3"/>
      <c r="B922" s="44"/>
      <c r="C922" s="3"/>
      <c r="D922" s="44"/>
      <c r="E922" s="3"/>
      <c r="F922" s="3"/>
      <c r="G922" s="3"/>
      <c r="H922" s="3"/>
      <c r="I922" s="3"/>
      <c r="J922" s="3"/>
      <c r="K922" s="3"/>
      <c r="L922" s="3"/>
      <c r="M922" s="3"/>
      <c r="N922" s="44"/>
    </row>
    <row r="923" spans="1:14" ht="12.75">
      <c r="A923" s="3"/>
      <c r="B923" s="44"/>
      <c r="C923" s="3"/>
      <c r="D923" s="44"/>
      <c r="E923" s="3"/>
      <c r="F923" s="3"/>
      <c r="G923" s="3"/>
      <c r="H923" s="3"/>
      <c r="I923" s="3"/>
      <c r="J923" s="3"/>
      <c r="K923" s="3"/>
      <c r="L923" s="3"/>
      <c r="M923" s="3"/>
      <c r="N923" s="44"/>
    </row>
    <row r="924" spans="1:14" ht="12.75">
      <c r="A924" s="3"/>
      <c r="B924" s="44"/>
      <c r="C924" s="3"/>
      <c r="D924" s="44"/>
      <c r="E924" s="3"/>
      <c r="F924" s="3"/>
      <c r="G924" s="3"/>
      <c r="H924" s="3"/>
      <c r="I924" s="3"/>
      <c r="J924" s="3"/>
      <c r="K924" s="3"/>
      <c r="L924" s="3"/>
      <c r="M924" s="3"/>
      <c r="N924" s="44"/>
    </row>
    <row r="925" spans="1:14" ht="12.75">
      <c r="A925" s="3"/>
      <c r="B925" s="44"/>
      <c r="C925" s="3"/>
      <c r="D925" s="44"/>
      <c r="E925" s="3"/>
      <c r="F925" s="3"/>
      <c r="G925" s="3"/>
      <c r="H925" s="3"/>
      <c r="I925" s="3"/>
      <c r="J925" s="3"/>
      <c r="K925" s="3"/>
      <c r="L925" s="3"/>
      <c r="M925" s="3"/>
      <c r="N925" s="44"/>
    </row>
    <row r="926" spans="1:14" ht="12.75">
      <c r="A926" s="3"/>
      <c r="B926" s="44"/>
      <c r="C926" s="3"/>
      <c r="D926" s="44"/>
      <c r="E926" s="3"/>
      <c r="F926" s="3"/>
      <c r="G926" s="3"/>
      <c r="H926" s="3"/>
      <c r="I926" s="3"/>
      <c r="J926" s="3"/>
      <c r="K926" s="3"/>
      <c r="L926" s="3"/>
      <c r="M926" s="3"/>
      <c r="N926" s="44"/>
    </row>
    <row r="927" spans="1:14" ht="12.75">
      <c r="A927" s="3"/>
      <c r="B927" s="44"/>
      <c r="C927" s="3"/>
      <c r="D927" s="44"/>
      <c r="E927" s="3"/>
      <c r="F927" s="3"/>
      <c r="G927" s="3"/>
      <c r="H927" s="3"/>
      <c r="I927" s="3"/>
      <c r="J927" s="3"/>
      <c r="K927" s="3"/>
      <c r="L927" s="3"/>
      <c r="M927" s="3"/>
      <c r="N927" s="44"/>
    </row>
    <row r="928" spans="1:14" ht="12.75">
      <c r="A928" s="3"/>
      <c r="B928" s="44"/>
      <c r="C928" s="3"/>
      <c r="D928" s="44"/>
      <c r="E928" s="3"/>
      <c r="F928" s="3"/>
      <c r="G928" s="3"/>
      <c r="H928" s="3"/>
      <c r="I928" s="3"/>
      <c r="J928" s="3"/>
      <c r="K928" s="3"/>
      <c r="L928" s="3"/>
      <c r="M928" s="3"/>
      <c r="N928" s="44"/>
    </row>
    <row r="929" spans="1:14" ht="12.75">
      <c r="A929" s="3"/>
      <c r="B929" s="44"/>
      <c r="C929" s="3"/>
      <c r="D929" s="44"/>
      <c r="E929" s="3"/>
      <c r="F929" s="3"/>
      <c r="G929" s="3"/>
      <c r="H929" s="3"/>
      <c r="I929" s="3"/>
      <c r="J929" s="3"/>
      <c r="K929" s="3"/>
      <c r="L929" s="3"/>
      <c r="M929" s="3"/>
      <c r="N929" s="44"/>
    </row>
    <row r="930" spans="1:14" ht="12.75">
      <c r="A930" s="3"/>
      <c r="B930" s="44"/>
      <c r="C930" s="3"/>
      <c r="D930" s="44"/>
      <c r="E930" s="3"/>
      <c r="F930" s="3"/>
      <c r="G930" s="3"/>
      <c r="H930" s="3"/>
      <c r="I930" s="3"/>
      <c r="J930" s="3"/>
      <c r="K930" s="3"/>
      <c r="L930" s="3"/>
      <c r="M930" s="3"/>
      <c r="N930" s="44"/>
    </row>
    <row r="931" spans="1:14" ht="12.75">
      <c r="A931" s="3"/>
      <c r="B931" s="44"/>
      <c r="C931" s="3"/>
      <c r="D931" s="44"/>
      <c r="E931" s="3"/>
      <c r="F931" s="3"/>
      <c r="G931" s="3"/>
      <c r="H931" s="3"/>
      <c r="I931" s="3"/>
      <c r="J931" s="3"/>
      <c r="K931" s="3"/>
      <c r="L931" s="3"/>
      <c r="M931" s="3"/>
      <c r="N931" s="44"/>
    </row>
    <row r="932" spans="1:14" ht="12.75">
      <c r="A932" s="3"/>
      <c r="B932" s="44"/>
      <c r="C932" s="3"/>
      <c r="D932" s="44"/>
      <c r="E932" s="3"/>
      <c r="F932" s="3"/>
      <c r="G932" s="3"/>
      <c r="H932" s="3"/>
      <c r="I932" s="3"/>
      <c r="J932" s="3"/>
      <c r="K932" s="3"/>
      <c r="L932" s="3"/>
      <c r="M932" s="3"/>
      <c r="N932" s="44"/>
    </row>
    <row r="933" spans="1:14" ht="12.75">
      <c r="A933" s="3"/>
      <c r="B933" s="44"/>
      <c r="C933" s="3"/>
      <c r="D933" s="44"/>
      <c r="E933" s="3"/>
      <c r="F933" s="3"/>
      <c r="G933" s="3"/>
      <c r="H933" s="3"/>
      <c r="I933" s="3"/>
      <c r="J933" s="3"/>
      <c r="K933" s="3"/>
      <c r="L933" s="3"/>
      <c r="M933" s="3"/>
      <c r="N933" s="44"/>
    </row>
    <row r="934" spans="1:14" ht="12.75">
      <c r="A934" s="3"/>
      <c r="B934" s="44"/>
      <c r="C934" s="3"/>
      <c r="D934" s="44"/>
      <c r="E934" s="3"/>
      <c r="F934" s="3"/>
      <c r="G934" s="3"/>
      <c r="H934" s="3"/>
      <c r="I934" s="3"/>
      <c r="J934" s="3"/>
      <c r="K934" s="3"/>
      <c r="L934" s="3"/>
      <c r="M934" s="3"/>
      <c r="N934" s="44"/>
    </row>
    <row r="935" spans="1:14" ht="12.75">
      <c r="A935" s="3"/>
      <c r="B935" s="44"/>
      <c r="C935" s="3"/>
      <c r="D935" s="44"/>
      <c r="E935" s="3"/>
      <c r="F935" s="3"/>
      <c r="G935" s="3"/>
      <c r="H935" s="3"/>
      <c r="I935" s="3"/>
      <c r="J935" s="3"/>
      <c r="K935" s="3"/>
      <c r="L935" s="3"/>
      <c r="M935" s="3"/>
      <c r="N935" s="44"/>
    </row>
    <row r="936" spans="1:14" ht="12.75">
      <c r="A936" s="3"/>
      <c r="B936" s="44"/>
      <c r="C936" s="3"/>
      <c r="D936" s="44"/>
      <c r="E936" s="3"/>
      <c r="F936" s="3"/>
      <c r="G936" s="3"/>
      <c r="H936" s="3"/>
      <c r="I936" s="3"/>
      <c r="J936" s="3"/>
      <c r="K936" s="3"/>
      <c r="L936" s="3"/>
      <c r="M936" s="3"/>
      <c r="N936" s="44"/>
    </row>
    <row r="937" spans="1:14" ht="12.75">
      <c r="A937" s="3"/>
      <c r="B937" s="44"/>
      <c r="C937" s="3"/>
      <c r="D937" s="44"/>
      <c r="E937" s="3"/>
      <c r="F937" s="3"/>
      <c r="G937" s="3"/>
      <c r="H937" s="3"/>
      <c r="I937" s="3"/>
      <c r="J937" s="3"/>
      <c r="K937" s="3"/>
      <c r="L937" s="3"/>
      <c r="M937" s="3"/>
      <c r="N937" s="44"/>
    </row>
    <row r="938" spans="1:14" ht="12.75">
      <c r="A938" s="3"/>
      <c r="B938" s="44"/>
      <c r="C938" s="3"/>
      <c r="D938" s="44"/>
      <c r="E938" s="3"/>
      <c r="F938" s="3"/>
      <c r="G938" s="3"/>
      <c r="H938" s="3"/>
      <c r="I938" s="3"/>
      <c r="J938" s="3"/>
      <c r="K938" s="3"/>
      <c r="L938" s="3"/>
      <c r="M938" s="3"/>
      <c r="N938" s="44"/>
    </row>
    <row r="939" spans="1:14" ht="12.75">
      <c r="A939" s="3"/>
      <c r="B939" s="44"/>
      <c r="C939" s="3"/>
      <c r="D939" s="44"/>
      <c r="E939" s="3"/>
      <c r="F939" s="3"/>
      <c r="G939" s="3"/>
      <c r="H939" s="3"/>
      <c r="I939" s="3"/>
      <c r="J939" s="3"/>
      <c r="K939" s="3"/>
      <c r="L939" s="3"/>
      <c r="M939" s="3"/>
      <c r="N939" s="44"/>
    </row>
    <row r="940" spans="1:14" ht="12.75">
      <c r="A940" s="3"/>
      <c r="B940" s="44"/>
      <c r="C940" s="3"/>
      <c r="D940" s="44"/>
      <c r="E940" s="3"/>
      <c r="F940" s="3"/>
      <c r="G940" s="3"/>
      <c r="H940" s="3"/>
      <c r="I940" s="3"/>
      <c r="J940" s="3"/>
      <c r="K940" s="3"/>
      <c r="L940" s="3"/>
      <c r="M940" s="3"/>
      <c r="N940" s="44"/>
    </row>
    <row r="941" spans="1:14" ht="12.75">
      <c r="A941" s="3"/>
      <c r="B941" s="44"/>
      <c r="C941" s="3"/>
      <c r="D941" s="44"/>
      <c r="E941" s="3"/>
      <c r="F941" s="3"/>
      <c r="G941" s="3"/>
      <c r="H941" s="3"/>
      <c r="I941" s="3"/>
      <c r="J941" s="3"/>
      <c r="K941" s="3"/>
      <c r="L941" s="3"/>
      <c r="M941" s="3"/>
      <c r="N941" s="44"/>
    </row>
    <row r="942" spans="1:14" ht="12.75">
      <c r="A942" s="3"/>
      <c r="B942" s="44"/>
      <c r="C942" s="3"/>
      <c r="D942" s="44"/>
      <c r="E942" s="3"/>
      <c r="F942" s="3"/>
      <c r="G942" s="3"/>
      <c r="H942" s="3"/>
      <c r="I942" s="3"/>
      <c r="J942" s="3"/>
      <c r="K942" s="3"/>
      <c r="L942" s="3"/>
      <c r="M942" s="3"/>
      <c r="N942" s="44"/>
    </row>
    <row r="943" spans="1:14" ht="12.75">
      <c r="A943" s="3"/>
      <c r="B943" s="44"/>
      <c r="C943" s="3"/>
      <c r="D943" s="44"/>
      <c r="E943" s="3"/>
      <c r="F943" s="3"/>
      <c r="G943" s="3"/>
      <c r="H943" s="3"/>
      <c r="I943" s="3"/>
      <c r="J943" s="3"/>
      <c r="K943" s="3"/>
      <c r="L943" s="3"/>
      <c r="M943" s="3"/>
      <c r="N943" s="44"/>
    </row>
    <row r="944" spans="1:14" ht="12.75">
      <c r="A944" s="3"/>
      <c r="B944" s="44"/>
      <c r="C944" s="3"/>
      <c r="D944" s="44"/>
      <c r="E944" s="3"/>
      <c r="F944" s="3"/>
      <c r="G944" s="3"/>
      <c r="H944" s="3"/>
      <c r="I944" s="3"/>
      <c r="J944" s="3"/>
      <c r="K944" s="3"/>
      <c r="L944" s="3"/>
      <c r="M944" s="3"/>
      <c r="N944" s="44"/>
    </row>
    <row r="945" spans="1:14" ht="12.75">
      <c r="A945" s="3"/>
      <c r="B945" s="44"/>
      <c r="C945" s="3"/>
      <c r="D945" s="44"/>
      <c r="E945" s="3"/>
      <c r="F945" s="3"/>
      <c r="G945" s="3"/>
      <c r="H945" s="3"/>
      <c r="I945" s="3"/>
      <c r="J945" s="3"/>
      <c r="K945" s="3"/>
      <c r="L945" s="3"/>
      <c r="M945" s="3"/>
      <c r="N945" s="44"/>
    </row>
    <row r="946" spans="1:14" ht="12.75">
      <c r="A946" s="3"/>
      <c r="B946" s="44"/>
      <c r="C946" s="3"/>
      <c r="D946" s="44"/>
      <c r="E946" s="3"/>
      <c r="F946" s="3"/>
      <c r="G946" s="3"/>
      <c r="H946" s="3"/>
      <c r="I946" s="3"/>
      <c r="J946" s="3"/>
      <c r="K946" s="3"/>
      <c r="L946" s="3"/>
      <c r="M946" s="3"/>
      <c r="N946" s="44"/>
    </row>
    <row r="947" spans="1:14" ht="12.75">
      <c r="A947" s="3"/>
      <c r="B947" s="44"/>
      <c r="C947" s="3"/>
      <c r="D947" s="44"/>
      <c r="E947" s="3"/>
      <c r="F947" s="3"/>
      <c r="G947" s="3"/>
      <c r="H947" s="3"/>
      <c r="I947" s="3"/>
      <c r="J947" s="3"/>
      <c r="K947" s="3"/>
      <c r="L947" s="3"/>
      <c r="M947" s="3"/>
      <c r="N947" s="44"/>
    </row>
    <row r="948" spans="1:14" ht="12.75">
      <c r="A948" s="3"/>
      <c r="B948" s="44"/>
      <c r="C948" s="3"/>
      <c r="D948" s="44"/>
      <c r="E948" s="3"/>
      <c r="F948" s="3"/>
      <c r="G948" s="3"/>
      <c r="H948" s="3"/>
      <c r="I948" s="3"/>
      <c r="J948" s="3"/>
      <c r="K948" s="3"/>
      <c r="L948" s="3"/>
      <c r="M948" s="3"/>
      <c r="N948" s="44"/>
    </row>
    <row r="949" spans="1:14" ht="12.75">
      <c r="A949" s="3"/>
      <c r="B949" s="44"/>
      <c r="C949" s="3"/>
      <c r="D949" s="44"/>
      <c r="E949" s="3"/>
      <c r="F949" s="3"/>
      <c r="G949" s="3"/>
      <c r="H949" s="3"/>
      <c r="I949" s="3"/>
      <c r="J949" s="3"/>
      <c r="K949" s="3"/>
      <c r="L949" s="3"/>
      <c r="M949" s="3"/>
      <c r="N949" s="44"/>
    </row>
    <row r="950" spans="1:14" ht="12.75">
      <c r="A950" s="3"/>
      <c r="B950" s="44"/>
      <c r="C950" s="3"/>
      <c r="D950" s="44"/>
      <c r="E950" s="3"/>
      <c r="F950" s="3"/>
      <c r="G950" s="3"/>
      <c r="H950" s="3"/>
      <c r="I950" s="3"/>
      <c r="J950" s="3"/>
      <c r="K950" s="3"/>
      <c r="L950" s="3"/>
      <c r="M950" s="3"/>
      <c r="N950" s="44"/>
    </row>
    <row r="951" spans="1:14" ht="12.75">
      <c r="A951" s="3"/>
      <c r="B951" s="44"/>
      <c r="C951" s="3"/>
      <c r="D951" s="44"/>
      <c r="E951" s="3"/>
      <c r="F951" s="3"/>
      <c r="G951" s="3"/>
      <c r="H951" s="3"/>
      <c r="I951" s="3"/>
      <c r="J951" s="3"/>
      <c r="K951" s="3"/>
      <c r="L951" s="3"/>
      <c r="M951" s="3"/>
      <c r="N951" s="44"/>
    </row>
    <row r="952" spans="1:14" ht="12.75">
      <c r="A952" s="3"/>
      <c r="B952" s="44"/>
      <c r="C952" s="3"/>
      <c r="D952" s="44"/>
      <c r="E952" s="3"/>
      <c r="F952" s="3"/>
      <c r="G952" s="3"/>
      <c r="H952" s="3"/>
      <c r="I952" s="3"/>
      <c r="J952" s="3"/>
      <c r="K952" s="3"/>
      <c r="L952" s="3"/>
      <c r="M952" s="3"/>
      <c r="N952" s="44"/>
    </row>
    <row r="953" spans="1:14" ht="12.75">
      <c r="A953" s="3"/>
      <c r="B953" s="44"/>
      <c r="C953" s="3"/>
      <c r="D953" s="44"/>
      <c r="E953" s="3"/>
      <c r="F953" s="3"/>
      <c r="G953" s="3"/>
      <c r="H953" s="3"/>
      <c r="I953" s="3"/>
      <c r="J953" s="3"/>
      <c r="K953" s="3"/>
      <c r="L953" s="3"/>
      <c r="M953" s="3"/>
      <c r="N953" s="44"/>
    </row>
    <row r="954" spans="1:14" ht="12.75">
      <c r="A954" s="3"/>
      <c r="B954" s="44"/>
      <c r="C954" s="3"/>
      <c r="D954" s="44"/>
      <c r="E954" s="3"/>
      <c r="F954" s="3"/>
      <c r="G954" s="3"/>
      <c r="H954" s="3"/>
      <c r="I954" s="3"/>
      <c r="J954" s="3"/>
      <c r="K954" s="3"/>
      <c r="L954" s="3"/>
      <c r="M954" s="3"/>
      <c r="N954" s="44"/>
    </row>
    <row r="955" spans="1:14" ht="12.75">
      <c r="A955" s="3"/>
      <c r="B955" s="44"/>
      <c r="C955" s="3"/>
      <c r="D955" s="44"/>
      <c r="E955" s="3"/>
      <c r="F955" s="3"/>
      <c r="G955" s="3"/>
      <c r="H955" s="3"/>
      <c r="I955" s="3"/>
      <c r="J955" s="3"/>
      <c r="K955" s="3"/>
      <c r="L955" s="3"/>
      <c r="M955" s="3"/>
      <c r="N955" s="44"/>
    </row>
    <row r="956" spans="1:14" ht="12.75">
      <c r="A956" s="3"/>
      <c r="B956" s="44"/>
      <c r="C956" s="3"/>
      <c r="D956" s="44"/>
      <c r="E956" s="3"/>
      <c r="F956" s="3"/>
      <c r="G956" s="3"/>
      <c r="H956" s="3"/>
      <c r="I956" s="3"/>
      <c r="J956" s="3"/>
      <c r="K956" s="3"/>
      <c r="L956" s="3"/>
      <c r="M956" s="3"/>
      <c r="N956" s="44"/>
    </row>
    <row r="957" spans="1:14" ht="12.75">
      <c r="A957" s="3"/>
      <c r="B957" s="44"/>
      <c r="C957" s="3"/>
      <c r="D957" s="44"/>
      <c r="E957" s="3"/>
      <c r="F957" s="3"/>
      <c r="G957" s="3"/>
      <c r="H957" s="3"/>
      <c r="I957" s="3"/>
      <c r="J957" s="3"/>
      <c r="K957" s="3"/>
      <c r="L957" s="3"/>
      <c r="M957" s="3"/>
      <c r="N957" s="44"/>
    </row>
    <row r="958" spans="1:14" ht="12.75">
      <c r="A958" s="3"/>
      <c r="B958" s="44"/>
      <c r="C958" s="3"/>
      <c r="D958" s="44"/>
      <c r="E958" s="3"/>
      <c r="F958" s="3"/>
      <c r="G958" s="3"/>
      <c r="H958" s="3"/>
      <c r="I958" s="3"/>
      <c r="J958" s="3"/>
      <c r="K958" s="3"/>
      <c r="L958" s="3"/>
      <c r="M958" s="3"/>
      <c r="N958" s="44"/>
    </row>
    <row r="959" spans="1:14" ht="12.75">
      <c r="A959" s="3"/>
      <c r="B959" s="44"/>
      <c r="C959" s="3"/>
      <c r="D959" s="44"/>
      <c r="E959" s="3"/>
      <c r="F959" s="3"/>
      <c r="G959" s="3"/>
      <c r="H959" s="3"/>
      <c r="I959" s="3"/>
      <c r="J959" s="3"/>
      <c r="K959" s="3"/>
      <c r="L959" s="3"/>
      <c r="M959" s="3"/>
      <c r="N959" s="44"/>
    </row>
    <row r="960" spans="1:14" ht="12.75">
      <c r="A960" s="3"/>
      <c r="B960" s="44"/>
      <c r="C960" s="3"/>
      <c r="D960" s="44"/>
      <c r="E960" s="3"/>
      <c r="F960" s="3"/>
      <c r="G960" s="3"/>
      <c r="H960" s="3"/>
      <c r="I960" s="3"/>
      <c r="J960" s="3"/>
      <c r="K960" s="3"/>
      <c r="L960" s="3"/>
      <c r="M960" s="3"/>
      <c r="N960" s="44"/>
    </row>
    <row r="961" spans="1:14" ht="12.75">
      <c r="A961" s="3"/>
      <c r="B961" s="44"/>
      <c r="C961" s="3"/>
      <c r="D961" s="44"/>
      <c r="E961" s="3"/>
      <c r="F961" s="3"/>
      <c r="G961" s="3"/>
      <c r="H961" s="3"/>
      <c r="I961" s="3"/>
      <c r="J961" s="3"/>
      <c r="K961" s="3"/>
      <c r="L961" s="3"/>
      <c r="M961" s="3"/>
      <c r="N961" s="44"/>
    </row>
    <row r="962" spans="1:14" ht="12.75">
      <c r="A962" s="3"/>
      <c r="B962" s="44"/>
      <c r="C962" s="3"/>
      <c r="D962" s="44"/>
      <c r="E962" s="3"/>
      <c r="F962" s="3"/>
      <c r="G962" s="3"/>
      <c r="H962" s="3"/>
      <c r="I962" s="3"/>
      <c r="J962" s="3"/>
      <c r="K962" s="3"/>
      <c r="L962" s="3"/>
      <c r="M962" s="3"/>
      <c r="N962" s="44"/>
    </row>
    <row r="963" spans="1:14" ht="12.75">
      <c r="A963" s="3"/>
      <c r="B963" s="44"/>
      <c r="C963" s="3"/>
      <c r="D963" s="44"/>
      <c r="E963" s="3"/>
      <c r="F963" s="3"/>
      <c r="G963" s="3"/>
      <c r="H963" s="3"/>
      <c r="I963" s="3"/>
      <c r="J963" s="3"/>
      <c r="K963" s="3"/>
      <c r="L963" s="3"/>
      <c r="M963" s="3"/>
      <c r="N963" s="44"/>
    </row>
    <row r="964" spans="1:14" ht="12.75">
      <c r="A964" s="3"/>
      <c r="B964" s="44"/>
      <c r="C964" s="3"/>
      <c r="D964" s="44"/>
      <c r="E964" s="3"/>
      <c r="F964" s="3"/>
      <c r="G964" s="3"/>
      <c r="H964" s="3"/>
      <c r="I964" s="3"/>
      <c r="J964" s="3"/>
      <c r="K964" s="3"/>
      <c r="L964" s="3"/>
      <c r="M964" s="3"/>
      <c r="N964" s="44"/>
    </row>
    <row r="965" spans="1:14" ht="12.75">
      <c r="A965" s="3"/>
      <c r="B965" s="44"/>
      <c r="C965" s="3"/>
      <c r="D965" s="44"/>
      <c r="E965" s="3"/>
      <c r="F965" s="3"/>
      <c r="G965" s="3"/>
      <c r="H965" s="3"/>
      <c r="I965" s="3"/>
      <c r="J965" s="3"/>
      <c r="K965" s="3"/>
      <c r="L965" s="3"/>
      <c r="M965" s="3"/>
      <c r="N965" s="44"/>
    </row>
    <row r="966" spans="1:14" ht="12.75">
      <c r="A966" s="3"/>
      <c r="B966" s="44"/>
      <c r="C966" s="3"/>
      <c r="D966" s="44"/>
      <c r="E966" s="3"/>
      <c r="F966" s="3"/>
      <c r="G966" s="3"/>
      <c r="H966" s="3"/>
      <c r="I966" s="3"/>
      <c r="J966" s="3"/>
      <c r="K966" s="3"/>
      <c r="L966" s="3"/>
      <c r="M966" s="3"/>
      <c r="N966" s="44"/>
    </row>
    <row r="967" spans="1:14" ht="12.75">
      <c r="A967" s="3"/>
      <c r="B967" s="44"/>
      <c r="C967" s="3"/>
      <c r="D967" s="44"/>
      <c r="E967" s="3"/>
      <c r="F967" s="3"/>
      <c r="G967" s="3"/>
      <c r="H967" s="3"/>
      <c r="I967" s="3"/>
      <c r="J967" s="3"/>
      <c r="K967" s="3"/>
      <c r="L967" s="3"/>
      <c r="M967" s="3"/>
      <c r="N967" s="44"/>
    </row>
    <row r="968" spans="1:14" ht="12.75">
      <c r="A968" s="3"/>
      <c r="B968" s="44"/>
      <c r="C968" s="3"/>
      <c r="D968" s="44"/>
      <c r="E968" s="3"/>
      <c r="F968" s="3"/>
      <c r="G968" s="3"/>
      <c r="H968" s="3"/>
      <c r="I968" s="3"/>
      <c r="J968" s="3"/>
      <c r="K968" s="3"/>
      <c r="L968" s="3"/>
      <c r="M968" s="3"/>
      <c r="N968" s="44"/>
    </row>
    <row r="969" spans="1:14" ht="12.75">
      <c r="A969" s="3"/>
      <c r="B969" s="44"/>
      <c r="C969" s="3"/>
      <c r="D969" s="44"/>
      <c r="E969" s="3"/>
      <c r="F969" s="3"/>
      <c r="G969" s="3"/>
      <c r="H969" s="3"/>
      <c r="I969" s="3"/>
      <c r="J969" s="3"/>
      <c r="K969" s="3"/>
      <c r="L969" s="3"/>
      <c r="M969" s="3"/>
      <c r="N969" s="44"/>
    </row>
    <row r="970" spans="1:14" ht="12.75">
      <c r="A970" s="3"/>
      <c r="B970" s="44"/>
      <c r="C970" s="3"/>
      <c r="D970" s="44"/>
      <c r="E970" s="3"/>
      <c r="F970" s="3"/>
      <c r="G970" s="3"/>
      <c r="H970" s="3"/>
      <c r="I970" s="3"/>
      <c r="J970" s="3"/>
      <c r="K970" s="3"/>
      <c r="L970" s="3"/>
      <c r="M970" s="3"/>
      <c r="N970" s="44"/>
    </row>
    <row r="971" spans="1:14" ht="12.75">
      <c r="A971" s="3"/>
      <c r="B971" s="44"/>
      <c r="C971" s="3"/>
      <c r="D971" s="44"/>
      <c r="E971" s="3"/>
      <c r="F971" s="3"/>
      <c r="G971" s="3"/>
      <c r="H971" s="3"/>
      <c r="I971" s="3"/>
      <c r="J971" s="3"/>
      <c r="K971" s="3"/>
      <c r="L971" s="3"/>
      <c r="M971" s="3"/>
      <c r="N971" s="44"/>
    </row>
    <row r="972" spans="1:14" ht="12.75">
      <c r="A972" s="3"/>
      <c r="B972" s="44"/>
      <c r="C972" s="3"/>
      <c r="D972" s="44"/>
      <c r="E972" s="3"/>
      <c r="F972" s="3"/>
      <c r="G972" s="3"/>
      <c r="H972" s="3"/>
      <c r="I972" s="3"/>
      <c r="J972" s="3"/>
      <c r="K972" s="3"/>
      <c r="L972" s="3"/>
      <c r="M972" s="3"/>
      <c r="N972" s="44"/>
    </row>
    <row r="973" spans="1:14" ht="12.75">
      <c r="A973" s="3"/>
      <c r="B973" s="44"/>
      <c r="C973" s="3"/>
      <c r="D973" s="44"/>
      <c r="E973" s="3"/>
      <c r="F973" s="3"/>
      <c r="G973" s="3"/>
      <c r="H973" s="3"/>
      <c r="I973" s="3"/>
      <c r="J973" s="3"/>
      <c r="K973" s="3"/>
      <c r="L973" s="3"/>
      <c r="M973" s="3"/>
      <c r="N973" s="44"/>
    </row>
    <row r="974" spans="1:14" ht="12.75">
      <c r="A974" s="3"/>
      <c r="B974" s="44"/>
      <c r="C974" s="3"/>
      <c r="D974" s="44"/>
      <c r="E974" s="3"/>
      <c r="F974" s="3"/>
      <c r="G974" s="3"/>
      <c r="H974" s="3"/>
      <c r="I974" s="3"/>
      <c r="J974" s="3"/>
      <c r="K974" s="3"/>
      <c r="L974" s="3"/>
      <c r="M974" s="3"/>
      <c r="N974" s="44"/>
    </row>
    <row r="975" spans="1:14" ht="12.75">
      <c r="A975" s="3"/>
      <c r="B975" s="44"/>
      <c r="C975" s="3"/>
      <c r="D975" s="44"/>
      <c r="E975" s="3"/>
      <c r="F975" s="3"/>
      <c r="G975" s="3"/>
      <c r="H975" s="3"/>
      <c r="I975" s="3"/>
      <c r="J975" s="3"/>
      <c r="K975" s="3"/>
      <c r="L975" s="3"/>
      <c r="M975" s="3"/>
      <c r="N975" s="44"/>
    </row>
    <row r="976" spans="1:14" ht="12.75">
      <c r="A976" s="3"/>
      <c r="B976" s="44"/>
      <c r="C976" s="3"/>
      <c r="D976" s="44"/>
      <c r="E976" s="3"/>
      <c r="F976" s="3"/>
      <c r="G976" s="3"/>
      <c r="H976" s="3"/>
      <c r="I976" s="3"/>
      <c r="J976" s="3"/>
      <c r="K976" s="3"/>
      <c r="L976" s="3"/>
      <c r="M976" s="3"/>
      <c r="N976" s="44"/>
    </row>
    <row r="977" spans="1:14" ht="12.75">
      <c r="A977" s="3"/>
      <c r="B977" s="44"/>
      <c r="C977" s="3"/>
      <c r="D977" s="44"/>
      <c r="E977" s="3"/>
      <c r="F977" s="3"/>
      <c r="G977" s="3"/>
      <c r="H977" s="3"/>
      <c r="I977" s="3"/>
      <c r="J977" s="3"/>
      <c r="K977" s="3"/>
      <c r="L977" s="3"/>
      <c r="M977" s="3"/>
      <c r="N977" s="44"/>
    </row>
    <row r="978" spans="1:14" ht="12.75">
      <c r="A978" s="3"/>
      <c r="B978" s="44"/>
      <c r="C978" s="3"/>
      <c r="D978" s="44"/>
      <c r="E978" s="3"/>
      <c r="F978" s="3"/>
      <c r="G978" s="3"/>
      <c r="H978" s="3"/>
      <c r="I978" s="3"/>
      <c r="J978" s="3"/>
      <c r="K978" s="3"/>
      <c r="L978" s="3"/>
      <c r="M978" s="3"/>
      <c r="N978" s="44"/>
    </row>
    <row r="979" spans="1:14" ht="12.75">
      <c r="A979" s="3"/>
      <c r="B979" s="44"/>
      <c r="C979" s="3"/>
      <c r="D979" s="44"/>
      <c r="E979" s="3"/>
      <c r="F979" s="3"/>
      <c r="G979" s="3"/>
      <c r="H979" s="3"/>
      <c r="I979" s="3"/>
      <c r="J979" s="3"/>
      <c r="K979" s="3"/>
      <c r="L979" s="3"/>
      <c r="M979" s="3"/>
      <c r="N979" s="44"/>
    </row>
    <row r="980" spans="1:14" ht="12.75">
      <c r="A980" s="3"/>
      <c r="B980" s="44"/>
      <c r="C980" s="3"/>
      <c r="D980" s="44"/>
      <c r="E980" s="3"/>
      <c r="F980" s="3"/>
      <c r="G980" s="3"/>
      <c r="H980" s="3"/>
      <c r="I980" s="3"/>
      <c r="J980" s="3"/>
      <c r="K980" s="3"/>
      <c r="L980" s="3"/>
      <c r="M980" s="3"/>
      <c r="N980" s="44"/>
    </row>
    <row r="981" spans="1:14" ht="12.75">
      <c r="A981" s="3"/>
      <c r="B981" s="44"/>
      <c r="C981" s="3"/>
      <c r="D981" s="44"/>
      <c r="E981" s="3"/>
      <c r="F981" s="3"/>
      <c r="G981" s="3"/>
      <c r="H981" s="3"/>
      <c r="I981" s="3"/>
      <c r="J981" s="3"/>
      <c r="K981" s="3"/>
      <c r="L981" s="3"/>
      <c r="M981" s="3"/>
      <c r="N981" s="44"/>
    </row>
    <row r="982" spans="1:14" ht="12.75">
      <c r="A982" s="3"/>
      <c r="B982" s="44"/>
      <c r="C982" s="3"/>
      <c r="D982" s="44"/>
      <c r="E982" s="3"/>
      <c r="F982" s="3"/>
      <c r="G982" s="3"/>
      <c r="H982" s="3"/>
      <c r="I982" s="3"/>
      <c r="J982" s="3"/>
      <c r="K982" s="3"/>
      <c r="L982" s="3"/>
      <c r="M982" s="3"/>
      <c r="N982" s="44"/>
    </row>
    <row r="983" spans="1:14" ht="12.75">
      <c r="A983" s="3"/>
      <c r="B983" s="44"/>
      <c r="C983" s="3"/>
      <c r="D983" s="44"/>
      <c r="E983" s="3"/>
      <c r="F983" s="3"/>
      <c r="G983" s="3"/>
      <c r="H983" s="3"/>
      <c r="I983" s="3"/>
      <c r="J983" s="3"/>
      <c r="K983" s="3"/>
      <c r="L983" s="3"/>
      <c r="M983" s="3"/>
      <c r="N983" s="44"/>
    </row>
    <row r="984" spans="1:14" ht="12.75">
      <c r="A984" s="3"/>
      <c r="B984" s="44"/>
      <c r="C984" s="3"/>
      <c r="D984" s="44"/>
      <c r="E984" s="3"/>
      <c r="F984" s="3"/>
      <c r="G984" s="3"/>
      <c r="H984" s="3"/>
      <c r="I984" s="3"/>
      <c r="J984" s="3"/>
      <c r="K984" s="3"/>
      <c r="L984" s="3"/>
      <c r="M984" s="3"/>
      <c r="N984" s="44"/>
    </row>
    <row r="985" spans="1:14" ht="12.75">
      <c r="A985" s="3"/>
      <c r="B985" s="44"/>
      <c r="C985" s="3"/>
      <c r="D985" s="44"/>
      <c r="E985" s="3"/>
      <c r="F985" s="3"/>
      <c r="G985" s="3"/>
      <c r="H985" s="3"/>
      <c r="I985" s="3"/>
      <c r="J985" s="3"/>
      <c r="K985" s="3"/>
      <c r="L985" s="3"/>
      <c r="M985" s="3"/>
      <c r="N985" s="44"/>
    </row>
    <row r="986" spans="1:14" ht="12.75">
      <c r="A986" s="3"/>
      <c r="B986" s="44"/>
      <c r="C986" s="3"/>
      <c r="D986" s="44"/>
      <c r="E986" s="3"/>
      <c r="F986" s="3"/>
      <c r="G986" s="3"/>
      <c r="H986" s="3"/>
      <c r="I986" s="3"/>
      <c r="J986" s="3"/>
      <c r="K986" s="3"/>
      <c r="L986" s="3"/>
      <c r="M986" s="3"/>
      <c r="N986" s="44"/>
    </row>
    <row r="987" spans="1:14" ht="12.75">
      <c r="A987" s="3"/>
      <c r="B987" s="44"/>
      <c r="C987" s="3"/>
      <c r="D987" s="44"/>
      <c r="E987" s="3"/>
      <c r="F987" s="3"/>
      <c r="G987" s="3"/>
      <c r="H987" s="3"/>
      <c r="I987" s="3"/>
      <c r="J987" s="3"/>
      <c r="K987" s="3"/>
      <c r="L987" s="3"/>
      <c r="M987" s="3"/>
      <c r="N987" s="44"/>
    </row>
    <row r="988" spans="1:14" ht="12.75">
      <c r="A988" s="3"/>
      <c r="B988" s="44"/>
      <c r="C988" s="3"/>
      <c r="D988" s="44"/>
      <c r="E988" s="3"/>
      <c r="F988" s="3"/>
      <c r="G988" s="3"/>
      <c r="H988" s="3"/>
      <c r="I988" s="3"/>
      <c r="J988" s="3"/>
      <c r="K988" s="3"/>
      <c r="L988" s="3"/>
      <c r="M988" s="3"/>
      <c r="N988" s="44"/>
    </row>
    <row r="989" spans="1:14" ht="12.75">
      <c r="A989" s="3"/>
      <c r="B989" s="44"/>
      <c r="C989" s="3"/>
      <c r="D989" s="44"/>
      <c r="E989" s="3"/>
      <c r="F989" s="3"/>
      <c r="G989" s="3"/>
      <c r="H989" s="3"/>
      <c r="I989" s="3"/>
      <c r="J989" s="3"/>
      <c r="K989" s="3"/>
      <c r="L989" s="3"/>
      <c r="M989" s="3"/>
      <c r="N989" s="44"/>
    </row>
    <row r="990" spans="1:14" ht="12.75">
      <c r="A990" s="3"/>
      <c r="B990" s="44"/>
      <c r="C990" s="3"/>
      <c r="D990" s="44"/>
      <c r="E990" s="3"/>
      <c r="F990" s="3"/>
      <c r="G990" s="3"/>
      <c r="H990" s="3"/>
      <c r="I990" s="3"/>
      <c r="J990" s="3"/>
      <c r="K990" s="3"/>
      <c r="L990" s="3"/>
      <c r="M990" s="3"/>
      <c r="N990" s="44"/>
    </row>
    <row r="991" spans="1:14" ht="12.75">
      <c r="A991" s="3"/>
      <c r="B991" s="44"/>
      <c r="C991" s="3"/>
      <c r="D991" s="44"/>
      <c r="E991" s="3"/>
      <c r="F991" s="3"/>
      <c r="G991" s="3"/>
      <c r="H991" s="3"/>
      <c r="I991" s="3"/>
      <c r="J991" s="3"/>
      <c r="K991" s="3"/>
      <c r="L991" s="3"/>
      <c r="M991" s="3"/>
      <c r="N991" s="44"/>
    </row>
    <row r="992" spans="1:14" ht="12.75">
      <c r="A992" s="3"/>
      <c r="B992" s="44"/>
      <c r="C992" s="3"/>
      <c r="D992" s="44"/>
      <c r="E992" s="3"/>
      <c r="F992" s="3"/>
      <c r="G992" s="3"/>
      <c r="H992" s="3"/>
      <c r="I992" s="3"/>
      <c r="J992" s="3"/>
      <c r="K992" s="3"/>
      <c r="L992" s="3"/>
      <c r="M992" s="3"/>
      <c r="N992" s="44"/>
    </row>
    <row r="993" spans="1:14" ht="12.75">
      <c r="A993" s="3"/>
      <c r="B993" s="44"/>
      <c r="C993" s="3"/>
      <c r="D993" s="44"/>
      <c r="E993" s="3"/>
      <c r="F993" s="3"/>
      <c r="G993" s="3"/>
      <c r="H993" s="3"/>
      <c r="I993" s="3"/>
      <c r="J993" s="3"/>
      <c r="K993" s="3"/>
      <c r="L993" s="3"/>
      <c r="M993" s="3"/>
      <c r="N993" s="44"/>
    </row>
    <row r="994" spans="1:14" ht="12.75">
      <c r="A994" s="3"/>
      <c r="B994" s="44"/>
      <c r="C994" s="3"/>
      <c r="D994" s="44"/>
      <c r="E994" s="3"/>
      <c r="F994" s="3"/>
      <c r="G994" s="3"/>
      <c r="H994" s="3"/>
      <c r="I994" s="3"/>
      <c r="J994" s="3"/>
      <c r="K994" s="3"/>
      <c r="L994" s="3"/>
      <c r="M994" s="3"/>
      <c r="N994" s="44"/>
    </row>
    <row r="995" spans="1:14" ht="12.75">
      <c r="A995" s="3"/>
      <c r="B995" s="44"/>
      <c r="C995" s="3"/>
      <c r="D995" s="44"/>
      <c r="E995" s="3"/>
      <c r="F995" s="3"/>
      <c r="G995" s="3"/>
      <c r="H995" s="3"/>
      <c r="I995" s="3"/>
      <c r="J995" s="3"/>
      <c r="K995" s="3"/>
      <c r="L995" s="3"/>
      <c r="M995" s="3"/>
      <c r="N995" s="44"/>
    </row>
    <row r="996" spans="1:14" ht="12.75">
      <c r="A996" s="3"/>
      <c r="B996" s="44"/>
      <c r="C996" s="3"/>
      <c r="D996" s="44"/>
      <c r="E996" s="3"/>
      <c r="F996" s="3"/>
      <c r="G996" s="3"/>
      <c r="H996" s="3"/>
      <c r="I996" s="3"/>
      <c r="J996" s="3"/>
      <c r="K996" s="3"/>
      <c r="L996" s="3"/>
      <c r="M996" s="3"/>
      <c r="N996" s="44"/>
    </row>
    <row r="997" spans="1:14" ht="12.75">
      <c r="A997" s="3"/>
      <c r="B997" s="44"/>
      <c r="C997" s="3"/>
      <c r="D997" s="44"/>
      <c r="E997" s="3"/>
      <c r="F997" s="3"/>
      <c r="G997" s="3"/>
      <c r="H997" s="3"/>
      <c r="I997" s="3"/>
      <c r="J997" s="3"/>
      <c r="K997" s="3"/>
      <c r="L997" s="3"/>
      <c r="M997" s="3"/>
      <c r="N997" s="44"/>
    </row>
    <row r="998" spans="1:14" ht="12.75">
      <c r="A998" s="3"/>
      <c r="B998" s="44"/>
      <c r="C998" s="3"/>
      <c r="D998" s="44"/>
      <c r="E998" s="3"/>
      <c r="F998" s="3"/>
      <c r="G998" s="3"/>
      <c r="H998" s="3"/>
      <c r="I998" s="3"/>
      <c r="J998" s="3"/>
      <c r="K998" s="3"/>
      <c r="L998" s="3"/>
      <c r="M998" s="3"/>
      <c r="N998" s="44"/>
    </row>
    <row r="999" spans="1:14" ht="12.75">
      <c r="A999" s="3"/>
      <c r="B999" s="44"/>
      <c r="C999" s="3"/>
      <c r="D999" s="44"/>
      <c r="E999" s="3"/>
      <c r="F999" s="3"/>
      <c r="G999" s="3"/>
      <c r="H999" s="3"/>
      <c r="I999" s="3"/>
      <c r="J999" s="3"/>
      <c r="K999" s="3"/>
      <c r="L999" s="3"/>
      <c r="M999" s="3"/>
      <c r="N999" s="44"/>
    </row>
    <row r="1000" spans="1:14" ht="12.75">
      <c r="A1000" s="3"/>
      <c r="B1000" s="44"/>
      <c r="C1000" s="3"/>
      <c r="D1000" s="44"/>
      <c r="E1000" s="3"/>
      <c r="F1000" s="3"/>
      <c r="G1000" s="3"/>
      <c r="H1000" s="3"/>
      <c r="I1000" s="3"/>
      <c r="J1000" s="3"/>
      <c r="K1000" s="3"/>
      <c r="L1000" s="3"/>
      <c r="M1000" s="3"/>
      <c r="N1000" s="44"/>
    </row>
    <row r="1001" spans="1:14" ht="12.75">
      <c r="A1001" s="3"/>
      <c r="B1001" s="44"/>
      <c r="C1001" s="3"/>
      <c r="D1001" s="44"/>
      <c r="E1001" s="3"/>
      <c r="F1001" s="3"/>
      <c r="G1001" s="3"/>
      <c r="H1001" s="3"/>
      <c r="I1001" s="3"/>
      <c r="J1001" s="3"/>
      <c r="K1001" s="3"/>
      <c r="L1001" s="3"/>
      <c r="M1001" s="3"/>
      <c r="N1001" s="44"/>
    </row>
    <row r="1002" spans="1:14" ht="12.75">
      <c r="A1002" s="3"/>
      <c r="B1002" s="44"/>
      <c r="C1002" s="3"/>
      <c r="D1002" s="44"/>
      <c r="E1002" s="3"/>
      <c r="F1002" s="3"/>
      <c r="G1002" s="3"/>
      <c r="H1002" s="3"/>
      <c r="I1002" s="3"/>
      <c r="J1002" s="3"/>
      <c r="K1002" s="3"/>
      <c r="L1002" s="3"/>
      <c r="M1002" s="3"/>
      <c r="N1002" s="44"/>
    </row>
    <row r="1003" spans="1:14" ht="12.75">
      <c r="A1003" s="3"/>
      <c r="B1003" s="44"/>
      <c r="C1003" s="3"/>
      <c r="D1003" s="44"/>
      <c r="E1003" s="3"/>
      <c r="F1003" s="3"/>
      <c r="G1003" s="3"/>
      <c r="H1003" s="3"/>
      <c r="I1003" s="3"/>
      <c r="J1003" s="3"/>
      <c r="K1003" s="3"/>
      <c r="L1003" s="3"/>
      <c r="M1003" s="3"/>
      <c r="N1003" s="44"/>
    </row>
    <row r="1004" spans="1:14" ht="12.75">
      <c r="A1004" s="3"/>
      <c r="B1004" s="44"/>
      <c r="C1004" s="3"/>
      <c r="D1004" s="44"/>
      <c r="E1004" s="3"/>
      <c r="F1004" s="3"/>
      <c r="G1004" s="3"/>
      <c r="H1004" s="3"/>
      <c r="I1004" s="3"/>
      <c r="J1004" s="3"/>
      <c r="K1004" s="3"/>
      <c r="L1004" s="3"/>
      <c r="M1004" s="3"/>
      <c r="N1004" s="44"/>
    </row>
    <row r="1005" spans="1:14" ht="12.75">
      <c r="A1005" s="3"/>
      <c r="B1005" s="44"/>
      <c r="C1005" s="3"/>
      <c r="D1005" s="44"/>
      <c r="E1005" s="3"/>
      <c r="F1005" s="3"/>
      <c r="G1005" s="3"/>
      <c r="H1005" s="3"/>
      <c r="I1005" s="3"/>
      <c r="J1005" s="3"/>
      <c r="K1005" s="3"/>
      <c r="L1005" s="3"/>
      <c r="M1005" s="3"/>
      <c r="N1005" s="44"/>
    </row>
    <row r="1006" spans="1:14" ht="12.75">
      <c r="A1006" s="3"/>
      <c r="B1006" s="44"/>
      <c r="C1006" s="3"/>
      <c r="D1006" s="44"/>
      <c r="E1006" s="3"/>
      <c r="F1006" s="3"/>
      <c r="G1006" s="3"/>
      <c r="H1006" s="3"/>
      <c r="I1006" s="3"/>
      <c r="J1006" s="3"/>
      <c r="K1006" s="3"/>
      <c r="L1006" s="3"/>
      <c r="M1006" s="3"/>
      <c r="N1006" s="44"/>
    </row>
    <row r="1007" spans="1:14" ht="12.75">
      <c r="A1007" s="3"/>
      <c r="B1007" s="44"/>
      <c r="C1007" s="3"/>
      <c r="D1007" s="44"/>
      <c r="E1007" s="3"/>
      <c r="F1007" s="3"/>
      <c r="G1007" s="3"/>
      <c r="H1007" s="3"/>
      <c r="I1007" s="3"/>
      <c r="J1007" s="3"/>
      <c r="K1007" s="3"/>
      <c r="L1007" s="3"/>
      <c r="M1007" s="3"/>
      <c r="N1007" s="44"/>
    </row>
    <row r="1008" spans="1:14" ht="12.75">
      <c r="A1008" s="3"/>
      <c r="B1008" s="44"/>
      <c r="C1008" s="3"/>
      <c r="D1008" s="44"/>
      <c r="E1008" s="3"/>
      <c r="F1008" s="3"/>
      <c r="G1008" s="3"/>
      <c r="H1008" s="3"/>
      <c r="I1008" s="3"/>
      <c r="J1008" s="3"/>
      <c r="K1008" s="3"/>
      <c r="L1008" s="3"/>
      <c r="M1008" s="3"/>
      <c r="N1008" s="44"/>
    </row>
    <row r="1009" spans="1:14" ht="12.75">
      <c r="A1009" s="3"/>
      <c r="B1009" s="44"/>
      <c r="C1009" s="3"/>
      <c r="D1009" s="44"/>
      <c r="E1009" s="3"/>
      <c r="F1009" s="3"/>
      <c r="G1009" s="3"/>
      <c r="H1009" s="3"/>
      <c r="I1009" s="3"/>
      <c r="J1009" s="3"/>
      <c r="K1009" s="3"/>
      <c r="L1009" s="3"/>
      <c r="M1009" s="3"/>
      <c r="N1009" s="44"/>
    </row>
    <row r="1010" spans="1:14" ht="12.75">
      <c r="A1010" s="3"/>
      <c r="B1010" s="44"/>
      <c r="C1010" s="3"/>
      <c r="D1010" s="44"/>
      <c r="E1010" s="3"/>
      <c r="F1010" s="3"/>
      <c r="G1010" s="3"/>
      <c r="H1010" s="3"/>
      <c r="I1010" s="3"/>
      <c r="J1010" s="3"/>
      <c r="K1010" s="3"/>
      <c r="L1010" s="3"/>
      <c r="M1010" s="3"/>
      <c r="N1010" s="44"/>
    </row>
    <row r="1011" spans="1:14" ht="12.75">
      <c r="A1011" s="3"/>
      <c r="B1011" s="44"/>
      <c r="C1011" s="3"/>
      <c r="D1011" s="44"/>
      <c r="E1011" s="3"/>
      <c r="F1011" s="3"/>
      <c r="G1011" s="3"/>
      <c r="H1011" s="3"/>
      <c r="I1011" s="3"/>
      <c r="J1011" s="3"/>
      <c r="K1011" s="3"/>
      <c r="L1011" s="3"/>
      <c r="M1011" s="3"/>
      <c r="N1011" s="44"/>
    </row>
    <row r="1012" spans="1:14" ht="12.75">
      <c r="A1012" s="3"/>
      <c r="B1012" s="44"/>
      <c r="C1012" s="3"/>
      <c r="D1012" s="44"/>
      <c r="E1012" s="3"/>
      <c r="F1012" s="3"/>
      <c r="G1012" s="3"/>
      <c r="H1012" s="3"/>
      <c r="I1012" s="3"/>
      <c r="J1012" s="3"/>
      <c r="K1012" s="3"/>
      <c r="L1012" s="3"/>
      <c r="M1012" s="3"/>
      <c r="N1012" s="44"/>
    </row>
    <row r="1013" spans="1:14" ht="12.75">
      <c r="A1013" s="3"/>
      <c r="B1013" s="44"/>
      <c r="C1013" s="3"/>
      <c r="D1013" s="44"/>
      <c r="E1013" s="3"/>
      <c r="F1013" s="3"/>
      <c r="G1013" s="3"/>
      <c r="H1013" s="3"/>
      <c r="I1013" s="3"/>
      <c r="J1013" s="3"/>
      <c r="K1013" s="3"/>
      <c r="L1013" s="3"/>
      <c r="M1013" s="3"/>
      <c r="N1013" s="44"/>
    </row>
    <row r="1014" spans="1:14" ht="12.75">
      <c r="A1014" s="3"/>
      <c r="B1014" s="44"/>
      <c r="C1014" s="3"/>
      <c r="D1014" s="44"/>
      <c r="E1014" s="3"/>
      <c r="F1014" s="3"/>
      <c r="G1014" s="3"/>
      <c r="H1014" s="3"/>
      <c r="I1014" s="3"/>
      <c r="J1014" s="3"/>
      <c r="K1014" s="3"/>
      <c r="L1014" s="3"/>
      <c r="M1014" s="3"/>
      <c r="N1014" s="44"/>
    </row>
    <row r="1015" spans="1:14" ht="12.75">
      <c r="A1015" s="3"/>
      <c r="B1015" s="44"/>
      <c r="C1015" s="3"/>
      <c r="D1015" s="44"/>
      <c r="E1015" s="3"/>
      <c r="F1015" s="3"/>
      <c r="G1015" s="3"/>
      <c r="H1015" s="3"/>
      <c r="I1015" s="3"/>
      <c r="J1015" s="3"/>
      <c r="K1015" s="3"/>
      <c r="L1015" s="3"/>
      <c r="M1015" s="3"/>
      <c r="N1015" s="44"/>
    </row>
    <row r="1016" spans="1:14" ht="12.75">
      <c r="A1016" s="3"/>
      <c r="B1016" s="44"/>
      <c r="C1016" s="3"/>
      <c r="D1016" s="44"/>
      <c r="E1016" s="3"/>
      <c r="F1016" s="3"/>
      <c r="G1016" s="3"/>
      <c r="H1016" s="3"/>
      <c r="I1016" s="3"/>
      <c r="J1016" s="3"/>
      <c r="K1016" s="3"/>
      <c r="L1016" s="3"/>
      <c r="M1016" s="3"/>
      <c r="N1016" s="44"/>
    </row>
    <row r="1017" spans="1:14" ht="12.75">
      <c r="A1017" s="3"/>
      <c r="B1017" s="44"/>
      <c r="C1017" s="3"/>
      <c r="D1017" s="44"/>
      <c r="E1017" s="3"/>
      <c r="F1017" s="3"/>
      <c r="G1017" s="3"/>
      <c r="H1017" s="3"/>
      <c r="I1017" s="3"/>
      <c r="J1017" s="3"/>
      <c r="K1017" s="3"/>
      <c r="L1017" s="3"/>
      <c r="M1017" s="3"/>
      <c r="N1017" s="44"/>
    </row>
    <row r="1018" spans="1:14" ht="12.75">
      <c r="A1018" s="3"/>
      <c r="B1018" s="44"/>
      <c r="C1018" s="3"/>
      <c r="D1018" s="44"/>
      <c r="E1018" s="3"/>
      <c r="F1018" s="3"/>
      <c r="G1018" s="3"/>
      <c r="H1018" s="3"/>
      <c r="I1018" s="3"/>
      <c r="J1018" s="3"/>
      <c r="K1018" s="3"/>
      <c r="L1018" s="3"/>
      <c r="M1018" s="3"/>
      <c r="N1018" s="44"/>
    </row>
    <row r="1019" spans="1:14" ht="12.75">
      <c r="A1019" s="3"/>
      <c r="B1019" s="44"/>
      <c r="C1019" s="3"/>
      <c r="D1019" s="44"/>
      <c r="E1019" s="3"/>
      <c r="F1019" s="3"/>
      <c r="G1019" s="3"/>
      <c r="H1019" s="3"/>
      <c r="I1019" s="3"/>
      <c r="J1019" s="3"/>
      <c r="K1019" s="3"/>
      <c r="L1019" s="3"/>
      <c r="M1019" s="3"/>
      <c r="N1019" s="44"/>
    </row>
    <row r="1020" spans="1:14" ht="12.75">
      <c r="A1020" s="3"/>
      <c r="B1020" s="44"/>
      <c r="C1020" s="3"/>
      <c r="D1020" s="44"/>
      <c r="E1020" s="3"/>
      <c r="F1020" s="3"/>
      <c r="G1020" s="3"/>
      <c r="H1020" s="3"/>
      <c r="I1020" s="3"/>
      <c r="J1020" s="3"/>
      <c r="K1020" s="3"/>
      <c r="L1020" s="3"/>
      <c r="M1020" s="3"/>
      <c r="N1020" s="44"/>
    </row>
    <row r="1021" spans="1:14" ht="12.75">
      <c r="A1021" s="3"/>
      <c r="B1021" s="44"/>
      <c r="C1021" s="3"/>
      <c r="D1021" s="44"/>
      <c r="E1021" s="3"/>
      <c r="F1021" s="3"/>
      <c r="G1021" s="3"/>
      <c r="H1021" s="3"/>
      <c r="I1021" s="3"/>
      <c r="J1021" s="3"/>
      <c r="K1021" s="3"/>
      <c r="L1021" s="3"/>
      <c r="M1021" s="3"/>
      <c r="N1021" s="44"/>
    </row>
    <row r="1022" spans="1:14" ht="12.75">
      <c r="A1022" s="3"/>
      <c r="B1022" s="44"/>
      <c r="C1022" s="3"/>
      <c r="D1022" s="44"/>
      <c r="E1022" s="3"/>
      <c r="F1022" s="3"/>
      <c r="G1022" s="3"/>
      <c r="H1022" s="3"/>
      <c r="I1022" s="3"/>
      <c r="J1022" s="3"/>
      <c r="K1022" s="3"/>
      <c r="L1022" s="3"/>
      <c r="M1022" s="3"/>
      <c r="N1022" s="44"/>
    </row>
    <row r="1023" spans="1:14" ht="12.75">
      <c r="A1023" s="3"/>
      <c r="B1023" s="44"/>
      <c r="C1023" s="3"/>
      <c r="D1023" s="44"/>
      <c r="E1023" s="3"/>
      <c r="F1023" s="3"/>
      <c r="G1023" s="3"/>
      <c r="H1023" s="3"/>
      <c r="I1023" s="3"/>
      <c r="J1023" s="3"/>
      <c r="K1023" s="3"/>
      <c r="L1023" s="3"/>
      <c r="M1023" s="3"/>
      <c r="N1023" s="44"/>
    </row>
    <row r="1024" spans="1:14" ht="12.75">
      <c r="A1024" s="3"/>
      <c r="B1024" s="44"/>
      <c r="C1024" s="3"/>
      <c r="D1024" s="44"/>
      <c r="E1024" s="3"/>
      <c r="F1024" s="3"/>
      <c r="G1024" s="3"/>
      <c r="H1024" s="3"/>
      <c r="I1024" s="3"/>
      <c r="J1024" s="3"/>
      <c r="K1024" s="3"/>
      <c r="L1024" s="3"/>
      <c r="M1024" s="3"/>
      <c r="N1024" s="44"/>
    </row>
    <row r="1025" spans="1:14" ht="12.75">
      <c r="A1025" s="3"/>
      <c r="B1025" s="44"/>
      <c r="C1025" s="3"/>
      <c r="D1025" s="44"/>
      <c r="E1025" s="3"/>
      <c r="F1025" s="3"/>
      <c r="G1025" s="3"/>
      <c r="H1025" s="3"/>
      <c r="I1025" s="3"/>
      <c r="J1025" s="3"/>
      <c r="K1025" s="3"/>
      <c r="L1025" s="3"/>
      <c r="M1025" s="3"/>
      <c r="N1025" s="44"/>
    </row>
    <row r="1026" spans="1:14" ht="12.75">
      <c r="A1026" s="3"/>
      <c r="B1026" s="44"/>
      <c r="C1026" s="3"/>
      <c r="D1026" s="44"/>
      <c r="E1026" s="3"/>
      <c r="F1026" s="3"/>
      <c r="G1026" s="3"/>
      <c r="H1026" s="3"/>
      <c r="I1026" s="3"/>
      <c r="J1026" s="3"/>
      <c r="K1026" s="3"/>
      <c r="L1026" s="3"/>
      <c r="M1026" s="3"/>
      <c r="N1026" s="44"/>
    </row>
    <row r="1027" spans="1:14" ht="12.75">
      <c r="A1027" s="3"/>
      <c r="B1027" s="44"/>
      <c r="C1027" s="3"/>
      <c r="D1027" s="44"/>
      <c r="E1027" s="3"/>
      <c r="F1027" s="3"/>
      <c r="G1027" s="3"/>
      <c r="H1027" s="3"/>
      <c r="I1027" s="3"/>
      <c r="J1027" s="3"/>
      <c r="K1027" s="3"/>
      <c r="L1027" s="3"/>
      <c r="M1027" s="3"/>
      <c r="N1027" s="44"/>
    </row>
    <row r="1028" spans="1:14" ht="12.75">
      <c r="A1028" s="3"/>
      <c r="B1028" s="44"/>
      <c r="C1028" s="3"/>
      <c r="D1028" s="44"/>
      <c r="E1028" s="3"/>
      <c r="F1028" s="3"/>
      <c r="G1028" s="3"/>
      <c r="H1028" s="3"/>
      <c r="I1028" s="3"/>
      <c r="J1028" s="3"/>
      <c r="K1028" s="3"/>
      <c r="L1028" s="3"/>
      <c r="M1028" s="3"/>
      <c r="N1028" s="44"/>
    </row>
    <row r="1029" spans="1:14" ht="12.75">
      <c r="A1029" s="3"/>
      <c r="B1029" s="44"/>
      <c r="C1029" s="3"/>
      <c r="D1029" s="44"/>
      <c r="E1029" s="3"/>
      <c r="F1029" s="3"/>
      <c r="G1029" s="3"/>
      <c r="H1029" s="3"/>
      <c r="I1029" s="3"/>
      <c r="J1029" s="3"/>
      <c r="K1029" s="3"/>
      <c r="L1029" s="3"/>
      <c r="M1029" s="3"/>
      <c r="N1029" s="44"/>
    </row>
    <row r="1030" spans="1:14" ht="12.75">
      <c r="A1030" s="3"/>
      <c r="B1030" s="44"/>
      <c r="C1030" s="3"/>
      <c r="D1030" s="44"/>
      <c r="E1030" s="3"/>
      <c r="F1030" s="3"/>
      <c r="G1030" s="3"/>
      <c r="H1030" s="3"/>
      <c r="I1030" s="3"/>
      <c r="J1030" s="3"/>
      <c r="K1030" s="3"/>
      <c r="L1030" s="3"/>
      <c r="M1030" s="3"/>
      <c r="N1030" s="44"/>
    </row>
    <row r="1031" spans="1:14" ht="12.75">
      <c r="A1031" s="3"/>
      <c r="B1031" s="44"/>
      <c r="C1031" s="3"/>
      <c r="D1031" s="44"/>
      <c r="E1031" s="3"/>
      <c r="F1031" s="3"/>
      <c r="G1031" s="3"/>
      <c r="H1031" s="3"/>
      <c r="I1031" s="3"/>
      <c r="J1031" s="3"/>
      <c r="K1031" s="3"/>
      <c r="L1031" s="3"/>
      <c r="M1031" s="3"/>
      <c r="N1031" s="44"/>
    </row>
    <row r="1032" spans="1:14" ht="12.75">
      <c r="A1032" s="3"/>
      <c r="B1032" s="44"/>
      <c r="C1032" s="3"/>
      <c r="D1032" s="44"/>
      <c r="E1032" s="3"/>
      <c r="F1032" s="3"/>
      <c r="G1032" s="3"/>
      <c r="H1032" s="3"/>
      <c r="I1032" s="3"/>
      <c r="J1032" s="3"/>
      <c r="K1032" s="3"/>
      <c r="L1032" s="3"/>
      <c r="M1032" s="3"/>
      <c r="N1032" s="44"/>
    </row>
    <row r="1033" spans="1:14" ht="12.75">
      <c r="A1033" s="3"/>
      <c r="B1033" s="44"/>
      <c r="C1033" s="3"/>
      <c r="D1033" s="44"/>
      <c r="E1033" s="3"/>
      <c r="F1033" s="3"/>
      <c r="G1033" s="3"/>
      <c r="H1033" s="3"/>
      <c r="I1033" s="3"/>
      <c r="J1033" s="3"/>
      <c r="K1033" s="3"/>
      <c r="L1033" s="3"/>
      <c r="M1033" s="3"/>
      <c r="N1033" s="44"/>
    </row>
    <row r="1034" spans="1:14" ht="12.75">
      <c r="A1034" s="3"/>
      <c r="B1034" s="44"/>
      <c r="C1034" s="3"/>
      <c r="D1034" s="44"/>
      <c r="E1034" s="3"/>
      <c r="F1034" s="3"/>
      <c r="G1034" s="3"/>
      <c r="H1034" s="3"/>
      <c r="I1034" s="3"/>
      <c r="J1034" s="3"/>
      <c r="K1034" s="3"/>
      <c r="L1034" s="3"/>
      <c r="M1034" s="3"/>
      <c r="N1034" s="44"/>
    </row>
    <row r="1035" spans="1:14" ht="12.75">
      <c r="A1035" s="3"/>
      <c r="B1035" s="44"/>
      <c r="C1035" s="3"/>
      <c r="D1035" s="44"/>
      <c r="E1035" s="3"/>
      <c r="F1035" s="3"/>
      <c r="G1035" s="3"/>
      <c r="H1035" s="3"/>
      <c r="I1035" s="3"/>
      <c r="J1035" s="3"/>
      <c r="K1035" s="3"/>
      <c r="L1035" s="3"/>
      <c r="M1035" s="3"/>
      <c r="N1035" s="44"/>
    </row>
    <row r="1036" spans="1:14" ht="12.75">
      <c r="A1036" s="3"/>
      <c r="B1036" s="44"/>
      <c r="C1036" s="3"/>
      <c r="D1036" s="44"/>
      <c r="E1036" s="3"/>
      <c r="F1036" s="3"/>
      <c r="G1036" s="3"/>
      <c r="H1036" s="3"/>
      <c r="I1036" s="3"/>
      <c r="J1036" s="3"/>
      <c r="K1036" s="3"/>
      <c r="L1036" s="3"/>
      <c r="M1036" s="3"/>
      <c r="N1036" s="44"/>
    </row>
    <row r="1037" spans="1:14" ht="12.75">
      <c r="A1037" s="3"/>
      <c r="B1037" s="44"/>
      <c r="C1037" s="3"/>
      <c r="D1037" s="44"/>
      <c r="E1037" s="3"/>
      <c r="F1037" s="3"/>
      <c r="G1037" s="3"/>
      <c r="H1037" s="3"/>
      <c r="I1037" s="3"/>
      <c r="J1037" s="3"/>
      <c r="K1037" s="3"/>
      <c r="L1037" s="3"/>
      <c r="M1037" s="3"/>
      <c r="N1037" s="44"/>
    </row>
    <row r="1038" spans="1:14" ht="12.75">
      <c r="A1038" s="3"/>
      <c r="B1038" s="44"/>
      <c r="C1038" s="3"/>
      <c r="D1038" s="44"/>
      <c r="E1038" s="3"/>
      <c r="F1038" s="3"/>
      <c r="G1038" s="3"/>
      <c r="H1038" s="3"/>
      <c r="I1038" s="3"/>
      <c r="J1038" s="3"/>
      <c r="K1038" s="3"/>
      <c r="L1038" s="3"/>
      <c r="M1038" s="3"/>
      <c r="N1038" s="44"/>
    </row>
    <row r="1039" spans="1:14" ht="12.75">
      <c r="A1039" s="3"/>
      <c r="B1039" s="44"/>
      <c r="C1039" s="3"/>
      <c r="D1039" s="44"/>
      <c r="E1039" s="3"/>
      <c r="F1039" s="3"/>
      <c r="G1039" s="3"/>
      <c r="H1039" s="3"/>
      <c r="I1039" s="3"/>
      <c r="J1039" s="3"/>
      <c r="K1039" s="3"/>
      <c r="L1039" s="3"/>
      <c r="M1039" s="3"/>
      <c r="N1039" s="44"/>
    </row>
    <row r="1040" spans="1:14" ht="12.75">
      <c r="A1040" s="3"/>
      <c r="B1040" s="44"/>
      <c r="C1040" s="3"/>
      <c r="D1040" s="44"/>
      <c r="E1040" s="3"/>
      <c r="F1040" s="3"/>
      <c r="G1040" s="3"/>
      <c r="H1040" s="3"/>
      <c r="I1040" s="3"/>
      <c r="J1040" s="3"/>
      <c r="K1040" s="3"/>
      <c r="L1040" s="3"/>
      <c r="M1040" s="3"/>
      <c r="N1040" s="44"/>
    </row>
    <row r="1041" spans="1:14" ht="12.75">
      <c r="A1041" s="3"/>
      <c r="B1041" s="44"/>
      <c r="C1041" s="3"/>
      <c r="D1041" s="44"/>
      <c r="E1041" s="3"/>
      <c r="F1041" s="3"/>
      <c r="G1041" s="3"/>
      <c r="H1041" s="3"/>
      <c r="I1041" s="3"/>
      <c r="J1041" s="3"/>
      <c r="K1041" s="3"/>
      <c r="L1041" s="3"/>
      <c r="M1041" s="3"/>
      <c r="N1041" s="44"/>
    </row>
    <row r="1042" spans="1:14" ht="12.75">
      <c r="A1042" s="3"/>
      <c r="B1042" s="44"/>
      <c r="C1042" s="3"/>
      <c r="D1042" s="44"/>
      <c r="E1042" s="3"/>
      <c r="F1042" s="3"/>
      <c r="G1042" s="3"/>
      <c r="H1042" s="3"/>
      <c r="I1042" s="3"/>
      <c r="J1042" s="3"/>
      <c r="K1042" s="3"/>
      <c r="L1042" s="3"/>
      <c r="M1042" s="3"/>
      <c r="N1042" s="44"/>
    </row>
    <row r="1043" spans="1:14" ht="12.75">
      <c r="A1043" s="3"/>
      <c r="B1043" s="44"/>
      <c r="C1043" s="3"/>
      <c r="D1043" s="44"/>
      <c r="E1043" s="3"/>
      <c r="F1043" s="3"/>
      <c r="G1043" s="3"/>
      <c r="H1043" s="3"/>
      <c r="I1043" s="3"/>
      <c r="J1043" s="3"/>
      <c r="K1043" s="3"/>
      <c r="L1043" s="3"/>
      <c r="M1043" s="3"/>
      <c r="N1043" s="44"/>
    </row>
    <row r="1044" spans="1:14" ht="12.75">
      <c r="A1044" s="3"/>
      <c r="B1044" s="44"/>
      <c r="C1044" s="3"/>
      <c r="D1044" s="44"/>
      <c r="E1044" s="3"/>
      <c r="F1044" s="3"/>
      <c r="G1044" s="3"/>
      <c r="H1044" s="3"/>
      <c r="I1044" s="3"/>
      <c r="J1044" s="3"/>
      <c r="K1044" s="3"/>
      <c r="L1044" s="3"/>
      <c r="M1044" s="3"/>
      <c r="N1044" s="44"/>
    </row>
    <row r="1045" spans="1:14" ht="12.75">
      <c r="A1045" s="3"/>
      <c r="B1045" s="44"/>
      <c r="C1045" s="3"/>
      <c r="D1045" s="44"/>
      <c r="E1045" s="3"/>
      <c r="F1045" s="3"/>
      <c r="G1045" s="3"/>
      <c r="H1045" s="3"/>
      <c r="I1045" s="3"/>
      <c r="J1045" s="3"/>
      <c r="K1045" s="3"/>
      <c r="L1045" s="3"/>
      <c r="M1045" s="3"/>
      <c r="N1045" s="44"/>
    </row>
    <row r="1046" spans="1:14" ht="12.75">
      <c r="A1046" s="3"/>
      <c r="B1046" s="44"/>
      <c r="C1046" s="3"/>
      <c r="D1046" s="44"/>
      <c r="E1046" s="3"/>
      <c r="F1046" s="3"/>
      <c r="G1046" s="3"/>
      <c r="H1046" s="3"/>
      <c r="I1046" s="3"/>
      <c r="J1046" s="3"/>
      <c r="K1046" s="3"/>
      <c r="L1046" s="3"/>
      <c r="M1046" s="3"/>
      <c r="N1046" s="44"/>
    </row>
    <row r="1047" spans="1:14" ht="12.75">
      <c r="A1047" s="3"/>
      <c r="B1047" s="44"/>
      <c r="C1047" s="3"/>
      <c r="D1047" s="44"/>
      <c r="E1047" s="3"/>
      <c r="F1047" s="3"/>
      <c r="G1047" s="3"/>
      <c r="H1047" s="3"/>
      <c r="I1047" s="3"/>
      <c r="J1047" s="3"/>
      <c r="K1047" s="3"/>
      <c r="L1047" s="3"/>
      <c r="M1047" s="3"/>
      <c r="N1047" s="44"/>
    </row>
    <row r="1048" spans="1:14" ht="12.75">
      <c r="A1048" s="3"/>
      <c r="B1048" s="44"/>
      <c r="C1048" s="3"/>
      <c r="D1048" s="44"/>
      <c r="E1048" s="3"/>
      <c r="F1048" s="3"/>
      <c r="G1048" s="3"/>
      <c r="H1048" s="3"/>
      <c r="I1048" s="3"/>
      <c r="J1048" s="3"/>
      <c r="K1048" s="3"/>
      <c r="L1048" s="3"/>
      <c r="M1048" s="3"/>
      <c r="N1048" s="44"/>
    </row>
    <row r="1049" spans="1:14" ht="12.75">
      <c r="A1049" s="3"/>
      <c r="B1049" s="44"/>
      <c r="C1049" s="3"/>
      <c r="D1049" s="44"/>
      <c r="E1049" s="3"/>
      <c r="F1049" s="3"/>
      <c r="G1049" s="3"/>
      <c r="H1049" s="3"/>
      <c r="I1049" s="3"/>
      <c r="J1049" s="3"/>
      <c r="K1049" s="3"/>
      <c r="L1049" s="3"/>
      <c r="M1049" s="3"/>
      <c r="N1049" s="44"/>
    </row>
    <row r="1050" spans="1:14" ht="12.75">
      <c r="A1050" s="3"/>
      <c r="B1050" s="44"/>
      <c r="C1050" s="3"/>
      <c r="D1050" s="44"/>
      <c r="E1050" s="3"/>
      <c r="F1050" s="3"/>
      <c r="G1050" s="3"/>
      <c r="H1050" s="3"/>
      <c r="I1050" s="3"/>
      <c r="J1050" s="3"/>
      <c r="K1050" s="3"/>
      <c r="L1050" s="3"/>
      <c r="M1050" s="3"/>
      <c r="N1050" s="44"/>
    </row>
    <row r="1051" spans="1:14" ht="12.75">
      <c r="A1051" s="3"/>
      <c r="B1051" s="44"/>
      <c r="C1051" s="3"/>
      <c r="D1051" s="44"/>
      <c r="E1051" s="3"/>
      <c r="F1051" s="3"/>
      <c r="G1051" s="3"/>
      <c r="H1051" s="3"/>
      <c r="I1051" s="3"/>
      <c r="J1051" s="3"/>
      <c r="K1051" s="3"/>
      <c r="L1051" s="3"/>
      <c r="M1051" s="3"/>
      <c r="N1051" s="44"/>
    </row>
    <row r="1052" spans="1:14" ht="12.75">
      <c r="A1052" s="3"/>
      <c r="B1052" s="44"/>
      <c r="C1052" s="3"/>
      <c r="D1052" s="44"/>
      <c r="E1052" s="3"/>
      <c r="F1052" s="3"/>
      <c r="G1052" s="3"/>
      <c r="H1052" s="3"/>
      <c r="I1052" s="3"/>
      <c r="J1052" s="3"/>
      <c r="K1052" s="3"/>
      <c r="L1052" s="3"/>
      <c r="M1052" s="3"/>
      <c r="N1052" s="44"/>
    </row>
    <row r="1053" spans="1:14" ht="12.75">
      <c r="A1053" s="3"/>
      <c r="B1053" s="44"/>
      <c r="C1053" s="3"/>
      <c r="D1053" s="44"/>
      <c r="E1053" s="3"/>
      <c r="F1053" s="3"/>
      <c r="G1053" s="3"/>
      <c r="H1053" s="3"/>
      <c r="I1053" s="3"/>
      <c r="J1053" s="3"/>
      <c r="K1053" s="3"/>
      <c r="L1053" s="3"/>
      <c r="M1053" s="3"/>
      <c r="N1053" s="44"/>
    </row>
    <row r="1054" spans="1:14" ht="12.75">
      <c r="A1054" s="3"/>
      <c r="B1054" s="44"/>
      <c r="C1054" s="3"/>
      <c r="D1054" s="44"/>
      <c r="E1054" s="3"/>
      <c r="F1054" s="3"/>
      <c r="G1054" s="3"/>
      <c r="H1054" s="3"/>
      <c r="I1054" s="3"/>
      <c r="J1054" s="3"/>
      <c r="K1054" s="3"/>
      <c r="L1054" s="3"/>
      <c r="M1054" s="3"/>
      <c r="N1054" s="44"/>
    </row>
    <row r="1055" spans="1:14" ht="12.75">
      <c r="A1055" s="3"/>
      <c r="B1055" s="44"/>
      <c r="C1055" s="3"/>
      <c r="D1055" s="44"/>
      <c r="E1055" s="3"/>
      <c r="F1055" s="3"/>
      <c r="G1055" s="3"/>
      <c r="H1055" s="3"/>
      <c r="I1055" s="3"/>
      <c r="J1055" s="3"/>
      <c r="K1055" s="3"/>
      <c r="L1055" s="3"/>
      <c r="M1055" s="3"/>
      <c r="N1055" s="44"/>
    </row>
    <row r="1056" spans="1:14" ht="12.75">
      <c r="A1056" s="3"/>
      <c r="B1056" s="44"/>
      <c r="C1056" s="3"/>
      <c r="D1056" s="44"/>
      <c r="E1056" s="3"/>
      <c r="F1056" s="3"/>
      <c r="G1056" s="3"/>
      <c r="H1056" s="3"/>
      <c r="I1056" s="3"/>
      <c r="J1056" s="3"/>
      <c r="K1056" s="3"/>
      <c r="L1056" s="3"/>
      <c r="M1056" s="3"/>
      <c r="N1056" s="44"/>
    </row>
    <row r="1057" spans="1:14" ht="12.75">
      <c r="A1057" s="3"/>
      <c r="B1057" s="44"/>
      <c r="C1057" s="3"/>
      <c r="D1057" s="44"/>
      <c r="E1057" s="3"/>
      <c r="F1057" s="3"/>
      <c r="G1057" s="3"/>
      <c r="H1057" s="3"/>
      <c r="I1057" s="3"/>
      <c r="J1057" s="3"/>
      <c r="K1057" s="3"/>
      <c r="L1057" s="3"/>
      <c r="M1057" s="3"/>
      <c r="N1057" s="44"/>
    </row>
    <row r="1058" spans="1:14" ht="12.75">
      <c r="A1058" s="3"/>
      <c r="B1058" s="44"/>
      <c r="C1058" s="3"/>
      <c r="D1058" s="44"/>
      <c r="E1058" s="3"/>
      <c r="F1058" s="3"/>
      <c r="G1058" s="3"/>
      <c r="H1058" s="3"/>
      <c r="I1058" s="3"/>
      <c r="J1058" s="3"/>
      <c r="K1058" s="3"/>
      <c r="L1058" s="3"/>
      <c r="M1058" s="3"/>
      <c r="N1058" s="44"/>
    </row>
    <row r="1059" spans="1:14" ht="12.75">
      <c r="A1059" s="3"/>
      <c r="B1059" s="44"/>
      <c r="C1059" s="3"/>
      <c r="D1059" s="44"/>
      <c r="E1059" s="3"/>
      <c r="F1059" s="3"/>
      <c r="G1059" s="3"/>
      <c r="H1059" s="3"/>
      <c r="I1059" s="3"/>
      <c r="J1059" s="3"/>
      <c r="K1059" s="3"/>
      <c r="L1059" s="3"/>
      <c r="M1059" s="3"/>
      <c r="N1059" s="44"/>
    </row>
    <row r="1060" spans="1:14" ht="12.75">
      <c r="A1060" s="3"/>
      <c r="B1060" s="44"/>
      <c r="C1060" s="3"/>
      <c r="D1060" s="44"/>
      <c r="E1060" s="3"/>
      <c r="F1060" s="3"/>
      <c r="G1060" s="3"/>
      <c r="H1060" s="3"/>
      <c r="I1060" s="3"/>
      <c r="J1060" s="3"/>
      <c r="K1060" s="3"/>
      <c r="L1060" s="3"/>
      <c r="M1060" s="3"/>
      <c r="N1060" s="44"/>
    </row>
    <row r="1061" spans="1:14" ht="12.75">
      <c r="A1061" s="3"/>
      <c r="B1061" s="44"/>
      <c r="C1061" s="3"/>
      <c r="D1061" s="44"/>
      <c r="E1061" s="3"/>
      <c r="F1061" s="3"/>
      <c r="G1061" s="3"/>
      <c r="H1061" s="3"/>
      <c r="I1061" s="3"/>
      <c r="J1061" s="3"/>
      <c r="K1061" s="3"/>
      <c r="L1061" s="3"/>
      <c r="M1061" s="3"/>
      <c r="N1061" s="44"/>
    </row>
    <row r="1062" spans="1:14" ht="12.75">
      <c r="A1062" s="3"/>
      <c r="B1062" s="44"/>
      <c r="C1062" s="3"/>
      <c r="D1062" s="44"/>
      <c r="E1062" s="3"/>
      <c r="F1062" s="3"/>
      <c r="G1062" s="3"/>
      <c r="H1062" s="3"/>
      <c r="I1062" s="3"/>
      <c r="J1062" s="3"/>
      <c r="K1062" s="3"/>
      <c r="L1062" s="3"/>
      <c r="M1062" s="3"/>
      <c r="N1062" s="44"/>
    </row>
    <row r="1063" spans="1:14" ht="12.75">
      <c r="A1063" s="3"/>
      <c r="B1063" s="44"/>
      <c r="C1063" s="3"/>
      <c r="D1063" s="44"/>
      <c r="E1063" s="3"/>
      <c r="F1063" s="3"/>
      <c r="G1063" s="3"/>
      <c r="H1063" s="3"/>
      <c r="I1063" s="3"/>
      <c r="J1063" s="3"/>
      <c r="K1063" s="3"/>
      <c r="L1063" s="3"/>
      <c r="M1063" s="3"/>
      <c r="N1063" s="44"/>
    </row>
    <row r="1064" spans="1:14" ht="12.75">
      <c r="A1064" s="3"/>
      <c r="B1064" s="44"/>
      <c r="C1064" s="3"/>
      <c r="D1064" s="44"/>
      <c r="E1064" s="3"/>
      <c r="F1064" s="3"/>
      <c r="G1064" s="3"/>
      <c r="H1064" s="3"/>
      <c r="I1064" s="3"/>
      <c r="J1064" s="3"/>
      <c r="K1064" s="3"/>
      <c r="L1064" s="3"/>
      <c r="M1064" s="3"/>
      <c r="N1064" s="44"/>
    </row>
    <row r="1065" spans="1:14" ht="12.75">
      <c r="A1065" s="3"/>
      <c r="B1065" s="44"/>
      <c r="C1065" s="3"/>
      <c r="D1065" s="44"/>
      <c r="E1065" s="3"/>
      <c r="F1065" s="3"/>
      <c r="G1065" s="3"/>
      <c r="H1065" s="3"/>
      <c r="I1065" s="3"/>
      <c r="J1065" s="3"/>
      <c r="K1065" s="3"/>
      <c r="L1065" s="3"/>
      <c r="M1065" s="3"/>
      <c r="N1065" s="44"/>
    </row>
    <row r="1066" spans="1:14" ht="12.75">
      <c r="A1066" s="3"/>
      <c r="B1066" s="44"/>
      <c r="C1066" s="3"/>
      <c r="D1066" s="44"/>
      <c r="E1066" s="3"/>
      <c r="F1066" s="3"/>
      <c r="G1066" s="3"/>
      <c r="H1066" s="3"/>
      <c r="I1066" s="3"/>
      <c r="J1066" s="3"/>
      <c r="K1066" s="3"/>
      <c r="L1066" s="3"/>
      <c r="M1066" s="3"/>
      <c r="N1066" s="44"/>
    </row>
    <row r="1067" spans="1:14" ht="12.75">
      <c r="A1067" s="3"/>
      <c r="B1067" s="44"/>
      <c r="C1067" s="3"/>
      <c r="D1067" s="44"/>
      <c r="E1067" s="3"/>
      <c r="F1067" s="3"/>
      <c r="G1067" s="3"/>
      <c r="H1067" s="3"/>
      <c r="I1067" s="3"/>
      <c r="J1067" s="3"/>
      <c r="K1067" s="3"/>
      <c r="L1067" s="3"/>
      <c r="M1067" s="3"/>
      <c r="N1067" s="44"/>
    </row>
    <row r="1068" spans="1:14" ht="12.75">
      <c r="A1068" s="3"/>
      <c r="B1068" s="44"/>
      <c r="C1068" s="3"/>
      <c r="D1068" s="44"/>
      <c r="E1068" s="3"/>
      <c r="F1068" s="3"/>
      <c r="G1068" s="3"/>
      <c r="H1068" s="3"/>
      <c r="I1068" s="3"/>
      <c r="J1068" s="3"/>
      <c r="K1068" s="3"/>
      <c r="L1068" s="3"/>
      <c r="M1068" s="3"/>
      <c r="N1068" s="44"/>
    </row>
    <row r="1069" spans="1:14" ht="12.75">
      <c r="A1069" s="3"/>
      <c r="B1069" s="44"/>
      <c r="C1069" s="3"/>
      <c r="D1069" s="44"/>
      <c r="E1069" s="3"/>
      <c r="F1069" s="3"/>
      <c r="G1069" s="3"/>
      <c r="H1069" s="3"/>
      <c r="I1069" s="3"/>
      <c r="J1069" s="3"/>
      <c r="K1069" s="3"/>
      <c r="L1069" s="3"/>
      <c r="M1069" s="3"/>
      <c r="N1069" s="44"/>
    </row>
    <row r="1070" spans="1:14" ht="12.75">
      <c r="A1070" s="3"/>
      <c r="B1070" s="44"/>
      <c r="C1070" s="3"/>
      <c r="D1070" s="44"/>
      <c r="E1070" s="3"/>
      <c r="F1070" s="3"/>
      <c r="G1070" s="3"/>
      <c r="H1070" s="3"/>
      <c r="I1070" s="3"/>
      <c r="J1070" s="3"/>
      <c r="K1070" s="3"/>
      <c r="L1070" s="3"/>
      <c r="M1070" s="3"/>
      <c r="N1070" s="44"/>
    </row>
    <row r="1071" spans="1:14" ht="12.75">
      <c r="A1071" s="3"/>
      <c r="B1071" s="44"/>
      <c r="C1071" s="3"/>
      <c r="D1071" s="44"/>
      <c r="E1071" s="3"/>
      <c r="F1071" s="3"/>
      <c r="G1071" s="3"/>
      <c r="H1071" s="3"/>
      <c r="I1071" s="3"/>
      <c r="J1071" s="3"/>
      <c r="K1071" s="3"/>
      <c r="L1071" s="3"/>
      <c r="M1071" s="3"/>
      <c r="N1071" s="44"/>
    </row>
    <row r="1072" spans="1:14" ht="12.75">
      <c r="A1072" s="3"/>
      <c r="B1072" s="44"/>
      <c r="C1072" s="3"/>
      <c r="D1072" s="44"/>
      <c r="E1072" s="3"/>
      <c r="F1072" s="3"/>
      <c r="G1072" s="3"/>
      <c r="H1072" s="3"/>
      <c r="I1072" s="3"/>
      <c r="J1072" s="3"/>
      <c r="K1072" s="3"/>
      <c r="L1072" s="3"/>
      <c r="M1072" s="3"/>
      <c r="N1072" s="44"/>
    </row>
    <row r="1073" spans="1:14" ht="12.75">
      <c r="A1073" s="3"/>
      <c r="B1073" s="44"/>
      <c r="C1073" s="3"/>
      <c r="D1073" s="44"/>
      <c r="E1073" s="3"/>
      <c r="F1073" s="3"/>
      <c r="G1073" s="3"/>
      <c r="H1073" s="3"/>
      <c r="I1073" s="3"/>
      <c r="J1073" s="3"/>
      <c r="K1073" s="3"/>
      <c r="L1073" s="3"/>
      <c r="M1073" s="3"/>
      <c r="N1073" s="44"/>
    </row>
    <row r="1074" spans="1:14" ht="12.75">
      <c r="A1074" s="3"/>
      <c r="B1074" s="44"/>
      <c r="C1074" s="3"/>
      <c r="D1074" s="44"/>
      <c r="E1074" s="3"/>
      <c r="F1074" s="3"/>
      <c r="G1074" s="3"/>
      <c r="H1074" s="3"/>
      <c r="I1074" s="3"/>
      <c r="J1074" s="3"/>
      <c r="K1074" s="3"/>
      <c r="L1074" s="3"/>
      <c r="M1074" s="3"/>
      <c r="N1074" s="44"/>
    </row>
    <row r="1075" spans="1:14" ht="12.75">
      <c r="A1075" s="3"/>
      <c r="B1075" s="44"/>
      <c r="C1075" s="3"/>
      <c r="D1075" s="44"/>
      <c r="E1075" s="3"/>
      <c r="F1075" s="3"/>
      <c r="G1075" s="3"/>
      <c r="H1075" s="3"/>
      <c r="I1075" s="3"/>
      <c r="J1075" s="3"/>
      <c r="K1075" s="3"/>
      <c r="L1075" s="3"/>
      <c r="M1075" s="3"/>
      <c r="N1075" s="44"/>
    </row>
    <row r="1076" spans="1:14" ht="12.75">
      <c r="A1076" s="3"/>
      <c r="B1076" s="44"/>
      <c r="C1076" s="3"/>
      <c r="D1076" s="44"/>
      <c r="E1076" s="3"/>
      <c r="F1076" s="3"/>
      <c r="G1076" s="3"/>
      <c r="H1076" s="3"/>
      <c r="I1076" s="3"/>
      <c r="J1076" s="3"/>
      <c r="K1076" s="3"/>
      <c r="L1076" s="3"/>
      <c r="M1076" s="3"/>
      <c r="N1076" s="44"/>
    </row>
    <row r="1077" spans="1:14" ht="12.75">
      <c r="A1077" s="3"/>
      <c r="B1077" s="44"/>
      <c r="C1077" s="3"/>
      <c r="D1077" s="44"/>
      <c r="E1077" s="3"/>
      <c r="F1077" s="3"/>
      <c r="G1077" s="3"/>
      <c r="H1077" s="3"/>
      <c r="I1077" s="3"/>
      <c r="J1077" s="3"/>
      <c r="K1077" s="3"/>
      <c r="L1077" s="3"/>
      <c r="M1077" s="3"/>
      <c r="N1077" s="44"/>
    </row>
    <row r="1078" spans="1:14" ht="12.75">
      <c r="A1078" s="3"/>
      <c r="B1078" s="44"/>
      <c r="C1078" s="3"/>
      <c r="D1078" s="44"/>
      <c r="E1078" s="3"/>
      <c r="F1078" s="3"/>
      <c r="G1078" s="3"/>
      <c r="H1078" s="3"/>
      <c r="I1078" s="3"/>
      <c r="J1078" s="3"/>
      <c r="K1078" s="3"/>
      <c r="L1078" s="3"/>
      <c r="M1078" s="3"/>
      <c r="N1078" s="44"/>
    </row>
    <row r="1079" spans="1:14" ht="12.75">
      <c r="A1079" s="3"/>
      <c r="B1079" s="44"/>
      <c r="C1079" s="3"/>
      <c r="D1079" s="44"/>
      <c r="E1079" s="3"/>
      <c r="F1079" s="3"/>
      <c r="G1079" s="3"/>
      <c r="H1079" s="3"/>
      <c r="I1079" s="3"/>
      <c r="J1079" s="3"/>
      <c r="K1079" s="3"/>
      <c r="L1079" s="3"/>
      <c r="M1079" s="3"/>
      <c r="N1079" s="44"/>
    </row>
    <row r="1080" spans="1:14" ht="12.75">
      <c r="A1080" s="3"/>
      <c r="B1080" s="44"/>
      <c r="C1080" s="3"/>
      <c r="D1080" s="44"/>
      <c r="E1080" s="3"/>
      <c r="F1080" s="3"/>
      <c r="G1080" s="3"/>
      <c r="H1080" s="3"/>
      <c r="I1080" s="3"/>
      <c r="J1080" s="3"/>
      <c r="K1080" s="3"/>
      <c r="L1080" s="3"/>
      <c r="M1080" s="3"/>
      <c r="N1080" s="44"/>
    </row>
    <row r="1081" spans="1:14" ht="12.75">
      <c r="A1081" s="3"/>
      <c r="B1081" s="44"/>
      <c r="C1081" s="3"/>
      <c r="D1081" s="44"/>
      <c r="E1081" s="3"/>
      <c r="F1081" s="3"/>
      <c r="G1081" s="3"/>
      <c r="H1081" s="3"/>
      <c r="I1081" s="3"/>
      <c r="J1081" s="3"/>
      <c r="K1081" s="3"/>
      <c r="L1081" s="3"/>
      <c r="M1081" s="3"/>
      <c r="N1081" s="44"/>
    </row>
    <row r="1082" spans="1:14" ht="12.75">
      <c r="A1082" s="3"/>
      <c r="B1082" s="44"/>
      <c r="C1082" s="3"/>
      <c r="D1082" s="44"/>
      <c r="E1082" s="3"/>
      <c r="F1082" s="3"/>
      <c r="G1082" s="3"/>
      <c r="H1082" s="3"/>
      <c r="I1082" s="3"/>
      <c r="J1082" s="3"/>
      <c r="K1082" s="3"/>
      <c r="L1082" s="3"/>
      <c r="M1082" s="3"/>
      <c r="N1082" s="44"/>
    </row>
    <row r="1083" spans="1:14" ht="12.75">
      <c r="A1083" s="3"/>
      <c r="B1083" s="44"/>
      <c r="C1083" s="3"/>
      <c r="D1083" s="44"/>
      <c r="E1083" s="3"/>
      <c r="F1083" s="3"/>
      <c r="G1083" s="3"/>
      <c r="H1083" s="3"/>
      <c r="I1083" s="3"/>
      <c r="J1083" s="3"/>
      <c r="K1083" s="3"/>
      <c r="L1083" s="3"/>
      <c r="M1083" s="3"/>
      <c r="N1083" s="44"/>
    </row>
    <row r="1084" spans="1:14" ht="12.75">
      <c r="A1084" s="3"/>
      <c r="B1084" s="44"/>
      <c r="C1084" s="3"/>
      <c r="D1084" s="44"/>
      <c r="E1084" s="3"/>
      <c r="F1084" s="3"/>
      <c r="G1084" s="3"/>
      <c r="H1084" s="3"/>
      <c r="I1084" s="3"/>
      <c r="J1084" s="3"/>
      <c r="K1084" s="3"/>
      <c r="L1084" s="3"/>
      <c r="M1084" s="3"/>
      <c r="N1084" s="44"/>
    </row>
    <row r="1085" spans="1:14" ht="12.75">
      <c r="A1085" s="3"/>
      <c r="B1085" s="44"/>
      <c r="C1085" s="3"/>
      <c r="D1085" s="44"/>
      <c r="E1085" s="3"/>
      <c r="F1085" s="3"/>
      <c r="G1085" s="3"/>
      <c r="H1085" s="3"/>
      <c r="I1085" s="3"/>
      <c r="J1085" s="3"/>
      <c r="K1085" s="3"/>
      <c r="L1085" s="3"/>
      <c r="M1085" s="3"/>
      <c r="N1085" s="44"/>
    </row>
    <row r="1086" spans="1:14" ht="12.75">
      <c r="A1086" s="3"/>
      <c r="B1086" s="44"/>
      <c r="C1086" s="3"/>
      <c r="D1086" s="44"/>
      <c r="E1086" s="3"/>
      <c r="F1086" s="3"/>
      <c r="G1086" s="3"/>
      <c r="H1086" s="3"/>
      <c r="I1086" s="3"/>
      <c r="J1086" s="3"/>
      <c r="K1086" s="3"/>
      <c r="L1086" s="3"/>
      <c r="M1086" s="3"/>
      <c r="N1086" s="44"/>
    </row>
    <row r="1087" spans="1:14" ht="12.75">
      <c r="A1087" s="3"/>
      <c r="B1087" s="44"/>
      <c r="C1087" s="3"/>
      <c r="D1087" s="44"/>
      <c r="E1087" s="3"/>
      <c r="F1087" s="3"/>
      <c r="G1087" s="3"/>
      <c r="H1087" s="3"/>
      <c r="I1087" s="3"/>
      <c r="J1087" s="3"/>
      <c r="K1087" s="3"/>
      <c r="L1087" s="3"/>
      <c r="M1087" s="3"/>
      <c r="N1087" s="44"/>
    </row>
    <row r="1088" spans="1:14" ht="12.75">
      <c r="A1088" s="3"/>
      <c r="B1088" s="44"/>
      <c r="C1088" s="3"/>
      <c r="D1088" s="44"/>
      <c r="E1088" s="3"/>
      <c r="F1088" s="3"/>
      <c r="G1088" s="3"/>
      <c r="H1088" s="3"/>
      <c r="I1088" s="3"/>
      <c r="J1088" s="3"/>
      <c r="K1088" s="3"/>
      <c r="L1088" s="3"/>
      <c r="M1088" s="3"/>
      <c r="N1088" s="44"/>
    </row>
    <row r="1089" spans="1:14" ht="12.75">
      <c r="A1089" s="3"/>
      <c r="B1089" s="44"/>
      <c r="C1089" s="3"/>
      <c r="D1089" s="44"/>
      <c r="E1089" s="3"/>
      <c r="F1089" s="3"/>
      <c r="G1089" s="3"/>
      <c r="H1089" s="3"/>
      <c r="I1089" s="3"/>
      <c r="J1089" s="3"/>
      <c r="K1089" s="3"/>
      <c r="L1089" s="3"/>
      <c r="M1089" s="3"/>
      <c r="N1089" s="44"/>
    </row>
    <row r="1090" spans="1:14" ht="12.75">
      <c r="A1090" s="3"/>
      <c r="B1090" s="44"/>
      <c r="C1090" s="3"/>
      <c r="D1090" s="44"/>
      <c r="E1090" s="3"/>
      <c r="F1090" s="3"/>
      <c r="G1090" s="3"/>
      <c r="H1090" s="3"/>
      <c r="I1090" s="3"/>
      <c r="J1090" s="3"/>
      <c r="K1090" s="3"/>
      <c r="L1090" s="3"/>
      <c r="M1090" s="3"/>
      <c r="N1090" s="44"/>
    </row>
    <row r="1091" spans="1:14" ht="12.75">
      <c r="A1091" s="3"/>
      <c r="B1091" s="44"/>
      <c r="C1091" s="3"/>
      <c r="D1091" s="44"/>
      <c r="E1091" s="3"/>
      <c r="F1091" s="3"/>
      <c r="G1091" s="3"/>
      <c r="H1091" s="3"/>
      <c r="I1091" s="3"/>
      <c r="J1091" s="3"/>
      <c r="K1091" s="3"/>
      <c r="L1091" s="3"/>
      <c r="M1091" s="3"/>
      <c r="N1091" s="44"/>
    </row>
    <row r="1092" spans="1:14" ht="12.75">
      <c r="A1092" s="3"/>
      <c r="B1092" s="44"/>
      <c r="C1092" s="3"/>
      <c r="D1092" s="44"/>
      <c r="E1092" s="3"/>
      <c r="F1092" s="3"/>
      <c r="G1092" s="3"/>
      <c r="H1092" s="3"/>
      <c r="I1092" s="3"/>
      <c r="J1092" s="3"/>
      <c r="K1092" s="3"/>
      <c r="L1092" s="3"/>
      <c r="M1092" s="3"/>
      <c r="N1092" s="44"/>
    </row>
    <row r="1093" spans="1:14" ht="12.75">
      <c r="A1093" s="3"/>
      <c r="B1093" s="44"/>
      <c r="C1093" s="3"/>
      <c r="D1093" s="44"/>
      <c r="E1093" s="3"/>
      <c r="F1093" s="3"/>
      <c r="G1093" s="3"/>
      <c r="H1093" s="3"/>
      <c r="I1093" s="3"/>
      <c r="J1093" s="3"/>
      <c r="K1093" s="3"/>
      <c r="L1093" s="3"/>
      <c r="M1093" s="3"/>
      <c r="N1093" s="44"/>
    </row>
    <row r="1094" spans="1:14" ht="12.75">
      <c r="A1094" s="3"/>
      <c r="B1094" s="44"/>
      <c r="C1094" s="3"/>
      <c r="D1094" s="44"/>
      <c r="E1094" s="3"/>
      <c r="F1094" s="3"/>
      <c r="G1094" s="3"/>
      <c r="H1094" s="3"/>
      <c r="I1094" s="3"/>
      <c r="J1094" s="3"/>
      <c r="K1094" s="3"/>
      <c r="L1094" s="3"/>
      <c r="M1094" s="3"/>
      <c r="N1094" s="44"/>
    </row>
    <row r="1095" spans="1:14" ht="12.75">
      <c r="A1095" s="3"/>
      <c r="B1095" s="44"/>
      <c r="C1095" s="3"/>
      <c r="D1095" s="44"/>
      <c r="E1095" s="3"/>
      <c r="F1095" s="3"/>
      <c r="G1095" s="3"/>
      <c r="H1095" s="3"/>
      <c r="I1095" s="3"/>
      <c r="J1095" s="3"/>
      <c r="K1095" s="3"/>
      <c r="L1095" s="3"/>
      <c r="M1095" s="3"/>
      <c r="N1095" s="44"/>
    </row>
    <row r="1096" spans="1:14" ht="12.75">
      <c r="A1096" s="3"/>
      <c r="B1096" s="44"/>
      <c r="C1096" s="3"/>
      <c r="D1096" s="44"/>
      <c r="E1096" s="3"/>
      <c r="F1096" s="3"/>
      <c r="G1096" s="3"/>
      <c r="H1096" s="3"/>
      <c r="I1096" s="3"/>
      <c r="J1096" s="3"/>
      <c r="K1096" s="3"/>
      <c r="L1096" s="3"/>
      <c r="M1096" s="3"/>
      <c r="N1096" s="44"/>
    </row>
    <row r="1097" spans="1:14" ht="12.75">
      <c r="A1097" s="3"/>
      <c r="B1097" s="44"/>
      <c r="C1097" s="3"/>
      <c r="D1097" s="44"/>
      <c r="E1097" s="3"/>
      <c r="F1097" s="3"/>
      <c r="G1097" s="3"/>
      <c r="H1097" s="3"/>
      <c r="I1097" s="3"/>
      <c r="J1097" s="3"/>
      <c r="K1097" s="3"/>
      <c r="L1097" s="3"/>
      <c r="M1097" s="3"/>
      <c r="N1097" s="44"/>
    </row>
    <row r="1098" spans="1:14" ht="12.75">
      <c r="A1098" s="3"/>
      <c r="B1098" s="44"/>
      <c r="C1098" s="3"/>
      <c r="D1098" s="44"/>
      <c r="E1098" s="3"/>
      <c r="F1098" s="3"/>
      <c r="G1098" s="3"/>
      <c r="H1098" s="3"/>
      <c r="I1098" s="3"/>
      <c r="J1098" s="3"/>
      <c r="K1098" s="3"/>
      <c r="L1098" s="3"/>
      <c r="M1098" s="3"/>
      <c r="N1098" s="44"/>
    </row>
    <row r="1099" spans="1:14" ht="12.75">
      <c r="A1099" s="3"/>
      <c r="B1099" s="44"/>
      <c r="C1099" s="3"/>
      <c r="D1099" s="44"/>
      <c r="E1099" s="3"/>
      <c r="F1099" s="3"/>
      <c r="G1099" s="3"/>
      <c r="H1099" s="3"/>
      <c r="I1099" s="3"/>
      <c r="J1099" s="3"/>
      <c r="K1099" s="3"/>
      <c r="L1099" s="3"/>
      <c r="M1099" s="3"/>
      <c r="N1099" s="44"/>
    </row>
    <row r="1100" spans="1:14" ht="12.75">
      <c r="A1100" s="3"/>
      <c r="B1100" s="44"/>
      <c r="C1100" s="3"/>
      <c r="D1100" s="44"/>
      <c r="E1100" s="3"/>
      <c r="F1100" s="3"/>
      <c r="G1100" s="3"/>
      <c r="H1100" s="3"/>
      <c r="I1100" s="3"/>
      <c r="J1100" s="3"/>
      <c r="K1100" s="3"/>
      <c r="L1100" s="3"/>
      <c r="M1100" s="3"/>
      <c r="N1100" s="44"/>
    </row>
    <row r="1101" spans="1:14" ht="12.75">
      <c r="A1101" s="3"/>
      <c r="B1101" s="44"/>
      <c r="C1101" s="3"/>
      <c r="D1101" s="44"/>
      <c r="E1101" s="3"/>
      <c r="F1101" s="3"/>
      <c r="G1101" s="3"/>
      <c r="H1101" s="3"/>
      <c r="I1101" s="3"/>
      <c r="J1101" s="3"/>
      <c r="K1101" s="3"/>
      <c r="L1101" s="3"/>
      <c r="M1101" s="3"/>
      <c r="N1101" s="44"/>
    </row>
    <row r="1102" spans="1:14" ht="12.75">
      <c r="A1102" s="3"/>
      <c r="B1102" s="44"/>
      <c r="C1102" s="3"/>
      <c r="D1102" s="44"/>
      <c r="E1102" s="3"/>
      <c r="F1102" s="3"/>
      <c r="G1102" s="3"/>
      <c r="H1102" s="3"/>
      <c r="I1102" s="3"/>
      <c r="J1102" s="3"/>
      <c r="K1102" s="3"/>
      <c r="L1102" s="3"/>
      <c r="M1102" s="3"/>
      <c r="N1102" s="44"/>
    </row>
    <row r="1103" spans="1:14" ht="12.75">
      <c r="A1103" s="3"/>
      <c r="B1103" s="44"/>
      <c r="C1103" s="3"/>
      <c r="D1103" s="44"/>
      <c r="E1103" s="3"/>
      <c r="F1103" s="3"/>
      <c r="G1103" s="3"/>
      <c r="H1103" s="3"/>
      <c r="I1103" s="3"/>
      <c r="J1103" s="3"/>
      <c r="K1103" s="3"/>
      <c r="L1103" s="3"/>
      <c r="M1103" s="3"/>
      <c r="N1103" s="44"/>
    </row>
    <row r="1104" spans="1:14" ht="12.75">
      <c r="A1104" s="3"/>
      <c r="B1104" s="44"/>
      <c r="C1104" s="3"/>
      <c r="D1104" s="44"/>
      <c r="E1104" s="3"/>
      <c r="F1104" s="3"/>
      <c r="G1104" s="3"/>
      <c r="H1104" s="3"/>
      <c r="I1104" s="3"/>
      <c r="J1104" s="3"/>
      <c r="K1104" s="3"/>
      <c r="L1104" s="3"/>
      <c r="M1104" s="3"/>
      <c r="N1104" s="44"/>
    </row>
    <row r="1105" spans="1:14" ht="12.75">
      <c r="A1105" s="3"/>
      <c r="B1105" s="44"/>
      <c r="C1105" s="3"/>
      <c r="D1105" s="44"/>
      <c r="E1105" s="3"/>
      <c r="F1105" s="3"/>
      <c r="G1105" s="3"/>
      <c r="H1105" s="3"/>
      <c r="I1105" s="3"/>
      <c r="J1105" s="3"/>
      <c r="K1105" s="3"/>
      <c r="L1105" s="3"/>
      <c r="M1105" s="3"/>
      <c r="N1105" s="44"/>
    </row>
    <row r="1106" spans="1:14" ht="12.75">
      <c r="A1106" s="3"/>
      <c r="B1106" s="44"/>
      <c r="C1106" s="3"/>
      <c r="D1106" s="44"/>
      <c r="E1106" s="3"/>
      <c r="F1106" s="3"/>
      <c r="G1106" s="3"/>
      <c r="H1106" s="3"/>
      <c r="I1106" s="3"/>
      <c r="J1106" s="3"/>
      <c r="K1106" s="3"/>
      <c r="L1106" s="3"/>
      <c r="M1106" s="3"/>
      <c r="N1106" s="44"/>
    </row>
    <row r="1107" spans="1:14" ht="12.75">
      <c r="A1107" s="3"/>
      <c r="B1107" s="44"/>
      <c r="C1107" s="3"/>
      <c r="D1107" s="44"/>
      <c r="E1107" s="3"/>
      <c r="F1107" s="3"/>
      <c r="G1107" s="3"/>
      <c r="H1107" s="3"/>
      <c r="I1107" s="3"/>
      <c r="J1107" s="3"/>
      <c r="K1107" s="3"/>
      <c r="L1107" s="3"/>
      <c r="M1107" s="3"/>
      <c r="N1107" s="44"/>
    </row>
    <row r="1108" spans="1:14" ht="12.75">
      <c r="A1108" s="3"/>
      <c r="B1108" s="44"/>
      <c r="C1108" s="3"/>
      <c r="D1108" s="44"/>
      <c r="E1108" s="3"/>
      <c r="F1108" s="3"/>
      <c r="G1108" s="3"/>
      <c r="H1108" s="3"/>
      <c r="I1108" s="3"/>
      <c r="J1108" s="3"/>
      <c r="K1108" s="3"/>
      <c r="L1108" s="3"/>
      <c r="M1108" s="3"/>
      <c r="N1108" s="44"/>
    </row>
    <row r="1109" spans="1:14" ht="12.75">
      <c r="A1109" s="3"/>
      <c r="B1109" s="44"/>
      <c r="C1109" s="3"/>
      <c r="D1109" s="44"/>
      <c r="E1109" s="3"/>
      <c r="F1109" s="3"/>
      <c r="G1109" s="3"/>
      <c r="H1109" s="3"/>
      <c r="I1109" s="3"/>
      <c r="J1109" s="3"/>
      <c r="K1109" s="3"/>
      <c r="L1109" s="3"/>
      <c r="M1109" s="3"/>
      <c r="N1109" s="44"/>
    </row>
    <row r="1110" spans="1:14" ht="12.75">
      <c r="A1110" s="3"/>
      <c r="B1110" s="44"/>
      <c r="C1110" s="3"/>
      <c r="D1110" s="44"/>
      <c r="E1110" s="3"/>
      <c r="F1110" s="3"/>
      <c r="G1110" s="3"/>
      <c r="H1110" s="3"/>
      <c r="I1110" s="3"/>
      <c r="J1110" s="3"/>
      <c r="K1110" s="3"/>
      <c r="L1110" s="3"/>
      <c r="M1110" s="3"/>
      <c r="N1110" s="44"/>
    </row>
    <row r="1111" spans="1:14" ht="12.75">
      <c r="A1111" s="3"/>
      <c r="B1111" s="44"/>
      <c r="C1111" s="3"/>
      <c r="D1111" s="44"/>
      <c r="E1111" s="3"/>
      <c r="F1111" s="3"/>
      <c r="G1111" s="3"/>
      <c r="H1111" s="3"/>
      <c r="I1111" s="3"/>
      <c r="J1111" s="3"/>
      <c r="K1111" s="3"/>
      <c r="L1111" s="3"/>
      <c r="M1111" s="3"/>
      <c r="N1111" s="44"/>
    </row>
    <row r="1112" spans="1:14" ht="12.75">
      <c r="A1112" s="3"/>
      <c r="B1112" s="44"/>
      <c r="C1112" s="3"/>
      <c r="D1112" s="44"/>
      <c r="E1112" s="3"/>
      <c r="F1112" s="3"/>
      <c r="G1112" s="3"/>
      <c r="H1112" s="3"/>
      <c r="I1112" s="3"/>
      <c r="J1112" s="3"/>
      <c r="K1112" s="3"/>
      <c r="L1112" s="3"/>
      <c r="M1112" s="3"/>
      <c r="N1112" s="44"/>
    </row>
    <row r="1113" spans="1:14" ht="12.75">
      <c r="A1113" s="3"/>
      <c r="B1113" s="44"/>
      <c r="C1113" s="3"/>
      <c r="D1113" s="44"/>
      <c r="E1113" s="3"/>
      <c r="F1113" s="3"/>
      <c r="G1113" s="3"/>
      <c r="H1113" s="3"/>
      <c r="I1113" s="3"/>
      <c r="J1113" s="3"/>
      <c r="K1113" s="3"/>
      <c r="L1113" s="3"/>
      <c r="M1113" s="3"/>
      <c r="N1113" s="44"/>
    </row>
    <row r="1114" spans="1:14" ht="12.75">
      <c r="A1114" s="3"/>
      <c r="B1114" s="44"/>
      <c r="C1114" s="3"/>
      <c r="D1114" s="44"/>
      <c r="E1114" s="3"/>
      <c r="F1114" s="3"/>
      <c r="G1114" s="3"/>
      <c r="H1114" s="3"/>
      <c r="I1114" s="3"/>
      <c r="J1114" s="3"/>
      <c r="K1114" s="3"/>
      <c r="L1114" s="3"/>
      <c r="M1114" s="3"/>
      <c r="N1114" s="44"/>
    </row>
    <row r="1115" spans="1:14" ht="12.75">
      <c r="A1115" s="3"/>
      <c r="B1115" s="44"/>
      <c r="C1115" s="3"/>
      <c r="D1115" s="44"/>
      <c r="E1115" s="3"/>
      <c r="F1115" s="3"/>
      <c r="G1115" s="3"/>
      <c r="H1115" s="3"/>
      <c r="I1115" s="3"/>
      <c r="J1115" s="3"/>
      <c r="K1115" s="3"/>
      <c r="L1115" s="3"/>
      <c r="M1115" s="3"/>
      <c r="N1115" s="44"/>
    </row>
    <row r="1116" spans="1:14" ht="12.75">
      <c r="A1116" s="3"/>
      <c r="B1116" s="44"/>
      <c r="C1116" s="3"/>
      <c r="D1116" s="44"/>
      <c r="E1116" s="3"/>
      <c r="F1116" s="3"/>
      <c r="G1116" s="3"/>
      <c r="H1116" s="3"/>
      <c r="I1116" s="3"/>
      <c r="J1116" s="3"/>
      <c r="K1116" s="3"/>
      <c r="L1116" s="3"/>
      <c r="M1116" s="3"/>
      <c r="N1116" s="44"/>
    </row>
    <row r="1117" spans="1:14" ht="12.75">
      <c r="A1117" s="3"/>
      <c r="B1117" s="44"/>
      <c r="C1117" s="3"/>
      <c r="D1117" s="44"/>
      <c r="E1117" s="3"/>
      <c r="F1117" s="3"/>
      <c r="G1117" s="3"/>
      <c r="H1117" s="3"/>
      <c r="I1117" s="3"/>
      <c r="J1117" s="3"/>
      <c r="K1117" s="3"/>
      <c r="L1117" s="3"/>
      <c r="M1117" s="3"/>
      <c r="N1117" s="44"/>
    </row>
    <row r="1118" spans="1:14" ht="12.75">
      <c r="A1118" s="3"/>
      <c r="B1118" s="44"/>
      <c r="C1118" s="3"/>
      <c r="D1118" s="44"/>
      <c r="E1118" s="3"/>
      <c r="F1118" s="3"/>
      <c r="G1118" s="3"/>
      <c r="H1118" s="3"/>
      <c r="I1118" s="3"/>
      <c r="J1118" s="3"/>
      <c r="K1118" s="3"/>
      <c r="L1118" s="3"/>
      <c r="M1118" s="3"/>
      <c r="N1118" s="44"/>
    </row>
    <row r="1119" spans="1:14" ht="12.75">
      <c r="A1119" s="3"/>
      <c r="B1119" s="44"/>
      <c r="C1119" s="3"/>
      <c r="D1119" s="44"/>
      <c r="E1119" s="3"/>
      <c r="F1119" s="3"/>
      <c r="G1119" s="3"/>
      <c r="H1119" s="3"/>
      <c r="I1119" s="3"/>
      <c r="J1119" s="3"/>
      <c r="K1119" s="3"/>
      <c r="L1119" s="3"/>
      <c r="M1119" s="3"/>
      <c r="N1119" s="44"/>
    </row>
    <row r="1120" spans="1:14" ht="12.75">
      <c r="A1120" s="3"/>
      <c r="B1120" s="44"/>
      <c r="C1120" s="3"/>
      <c r="D1120" s="44"/>
      <c r="E1120" s="3"/>
      <c r="F1120" s="3"/>
      <c r="G1120" s="3"/>
      <c r="H1120" s="3"/>
      <c r="I1120" s="3"/>
      <c r="J1120" s="3"/>
      <c r="K1120" s="3"/>
      <c r="L1120" s="3"/>
      <c r="M1120" s="3"/>
      <c r="N1120" s="44"/>
    </row>
    <row r="1121" spans="1:14" ht="12.75">
      <c r="A1121" s="3"/>
      <c r="B1121" s="44"/>
      <c r="C1121" s="3"/>
      <c r="D1121" s="44"/>
      <c r="E1121" s="3"/>
      <c r="F1121" s="3"/>
      <c r="G1121" s="3"/>
      <c r="H1121" s="3"/>
      <c r="I1121" s="3"/>
      <c r="J1121" s="3"/>
      <c r="K1121" s="3"/>
      <c r="L1121" s="3"/>
      <c r="M1121" s="3"/>
      <c r="N1121" s="44"/>
    </row>
    <row r="1122" spans="1:14" ht="12.75">
      <c r="A1122" s="3"/>
      <c r="B1122" s="44"/>
      <c r="C1122" s="3"/>
      <c r="D1122" s="44"/>
      <c r="E1122" s="3"/>
      <c r="F1122" s="3"/>
      <c r="G1122" s="3"/>
      <c r="H1122" s="3"/>
      <c r="I1122" s="3"/>
      <c r="J1122" s="3"/>
      <c r="K1122" s="3"/>
      <c r="L1122" s="3"/>
      <c r="M1122" s="3"/>
      <c r="N1122" s="44"/>
    </row>
    <row r="1123" spans="1:14" ht="12.75">
      <c r="A1123" s="3"/>
      <c r="B1123" s="44"/>
      <c r="C1123" s="3"/>
      <c r="D1123" s="44"/>
      <c r="E1123" s="3"/>
      <c r="F1123" s="3"/>
      <c r="G1123" s="3"/>
      <c r="H1123" s="3"/>
      <c r="I1123" s="3"/>
      <c r="J1123" s="3"/>
      <c r="K1123" s="3"/>
      <c r="L1123" s="3"/>
      <c r="M1123" s="3"/>
      <c r="N1123" s="44"/>
    </row>
    <row r="1124" spans="1:14" ht="12.75">
      <c r="A1124" s="3"/>
      <c r="B1124" s="44"/>
      <c r="C1124" s="3"/>
      <c r="D1124" s="44"/>
      <c r="E1124" s="3"/>
      <c r="F1124" s="3"/>
      <c r="G1124" s="3"/>
      <c r="H1124" s="3"/>
      <c r="I1124" s="3"/>
      <c r="J1124" s="3"/>
      <c r="K1124" s="3"/>
      <c r="L1124" s="3"/>
      <c r="M1124" s="3"/>
      <c r="N1124" s="44"/>
    </row>
    <row r="1125" spans="1:14" ht="12.75">
      <c r="A1125" s="3"/>
      <c r="B1125" s="44"/>
      <c r="C1125" s="3"/>
      <c r="D1125" s="44"/>
      <c r="E1125" s="3"/>
      <c r="F1125" s="3"/>
      <c r="G1125" s="3"/>
      <c r="H1125" s="3"/>
      <c r="I1125" s="3"/>
      <c r="J1125" s="3"/>
      <c r="K1125" s="3"/>
      <c r="L1125" s="3"/>
      <c r="M1125" s="3"/>
      <c r="N1125" s="44"/>
    </row>
    <row r="1126" spans="1:14" ht="12.75">
      <c r="A1126" s="3"/>
      <c r="B1126" s="44"/>
      <c r="C1126" s="3"/>
      <c r="D1126" s="44"/>
      <c r="E1126" s="3"/>
      <c r="F1126" s="3"/>
      <c r="G1126" s="3"/>
      <c r="H1126" s="3"/>
      <c r="I1126" s="3"/>
      <c r="J1126" s="3"/>
      <c r="K1126" s="3"/>
      <c r="L1126" s="3"/>
      <c r="M1126" s="3"/>
      <c r="N1126" s="44"/>
    </row>
    <row r="1127" spans="1:14" ht="12.75">
      <c r="A1127" s="3"/>
      <c r="B1127" s="44"/>
      <c r="C1127" s="3"/>
      <c r="D1127" s="44"/>
      <c r="E1127" s="3"/>
      <c r="F1127" s="3"/>
      <c r="G1127" s="3"/>
      <c r="H1127" s="3"/>
      <c r="I1127" s="3"/>
      <c r="J1127" s="3"/>
      <c r="K1127" s="3"/>
      <c r="L1127" s="3"/>
      <c r="M1127" s="3"/>
      <c r="N1127" s="44"/>
    </row>
    <row r="1128" spans="1:14" ht="12.75">
      <c r="A1128" s="3"/>
      <c r="B1128" s="44"/>
      <c r="C1128" s="3"/>
      <c r="D1128" s="44"/>
      <c r="E1128" s="3"/>
      <c r="F1128" s="3"/>
      <c r="G1128" s="3"/>
      <c r="H1128" s="3"/>
      <c r="I1128" s="3"/>
      <c r="J1128" s="3"/>
      <c r="K1128" s="3"/>
      <c r="L1128" s="3"/>
      <c r="M1128" s="3"/>
      <c r="N1128" s="44"/>
    </row>
    <row r="1129" spans="1:14" ht="12.75">
      <c r="A1129" s="3"/>
      <c r="B1129" s="44"/>
      <c r="C1129" s="3"/>
      <c r="D1129" s="44"/>
      <c r="E1129" s="3"/>
      <c r="F1129" s="3"/>
      <c r="G1129" s="3"/>
      <c r="H1129" s="3"/>
      <c r="I1129" s="3"/>
      <c r="J1129" s="3"/>
      <c r="K1129" s="3"/>
      <c r="L1129" s="3"/>
      <c r="M1129" s="3"/>
      <c r="N1129" s="44"/>
    </row>
    <row r="1130" spans="1:14" ht="12.75">
      <c r="A1130" s="3"/>
      <c r="B1130" s="44"/>
      <c r="C1130" s="3"/>
      <c r="D1130" s="44"/>
      <c r="E1130" s="3"/>
      <c r="F1130" s="3"/>
      <c r="G1130" s="3"/>
      <c r="H1130" s="3"/>
      <c r="I1130" s="3"/>
      <c r="J1130" s="3"/>
      <c r="K1130" s="3"/>
      <c r="L1130" s="3"/>
      <c r="M1130" s="3"/>
      <c r="N1130" s="44"/>
    </row>
    <row r="1131" spans="1:14" ht="12.75">
      <c r="A1131" s="3"/>
      <c r="B1131" s="44"/>
      <c r="C1131" s="3"/>
      <c r="D1131" s="44"/>
      <c r="E1131" s="3"/>
      <c r="F1131" s="3"/>
      <c r="G1131" s="3"/>
      <c r="H1131" s="3"/>
      <c r="I1131" s="3"/>
      <c r="J1131" s="3"/>
      <c r="K1131" s="3"/>
      <c r="L1131" s="3"/>
      <c r="M1131" s="3"/>
      <c r="N1131" s="44"/>
    </row>
    <row r="1132" spans="1:14" ht="12.75">
      <c r="A1132" s="3"/>
      <c r="B1132" s="44"/>
      <c r="C1132" s="3"/>
      <c r="D1132" s="44"/>
      <c r="E1132" s="3"/>
      <c r="F1132" s="3"/>
      <c r="G1132" s="3"/>
      <c r="H1132" s="3"/>
      <c r="I1132" s="3"/>
      <c r="J1132" s="3"/>
      <c r="K1132" s="3"/>
      <c r="L1132" s="3"/>
      <c r="M1132" s="3"/>
      <c r="N1132" s="44"/>
    </row>
    <row r="1133" spans="1:14" ht="12.75">
      <c r="A1133" s="3"/>
      <c r="B1133" s="44"/>
      <c r="C1133" s="3"/>
      <c r="D1133" s="44"/>
      <c r="E1133" s="3"/>
      <c r="F1133" s="3"/>
      <c r="G1133" s="3"/>
      <c r="H1133" s="3"/>
      <c r="I1133" s="3"/>
      <c r="J1133" s="3"/>
      <c r="K1133" s="3"/>
      <c r="L1133" s="3"/>
      <c r="M1133" s="3"/>
      <c r="N1133" s="44"/>
    </row>
    <row r="1134" spans="1:14" ht="12.75">
      <c r="A1134" s="3"/>
      <c r="B1134" s="44"/>
      <c r="C1134" s="3"/>
      <c r="D1134" s="44"/>
      <c r="E1134" s="3"/>
      <c r="F1134" s="3"/>
      <c r="G1134" s="3"/>
      <c r="H1134" s="3"/>
      <c r="I1134" s="3"/>
      <c r="J1134" s="3"/>
      <c r="K1134" s="3"/>
      <c r="L1134" s="3"/>
      <c r="M1134" s="3"/>
      <c r="N1134" s="44"/>
    </row>
    <row r="1135" spans="1:14" ht="12.75">
      <c r="A1135" s="3"/>
      <c r="B1135" s="44"/>
      <c r="C1135" s="3"/>
      <c r="D1135" s="44"/>
      <c r="E1135" s="3"/>
      <c r="F1135" s="3"/>
      <c r="G1135" s="3"/>
      <c r="H1135" s="3"/>
      <c r="I1135" s="3"/>
      <c r="J1135" s="3"/>
      <c r="K1135" s="3"/>
      <c r="L1135" s="3"/>
      <c r="M1135" s="3"/>
      <c r="N1135" s="44"/>
    </row>
    <row r="1136" spans="1:14" ht="12.75">
      <c r="A1136" s="3"/>
      <c r="B1136" s="44"/>
      <c r="C1136" s="3"/>
      <c r="D1136" s="44"/>
      <c r="E1136" s="3"/>
      <c r="F1136" s="3"/>
      <c r="G1136" s="3"/>
      <c r="H1136" s="3"/>
      <c r="I1136" s="3"/>
      <c r="J1136" s="3"/>
      <c r="K1136" s="3"/>
      <c r="L1136" s="3"/>
      <c r="M1136" s="3"/>
      <c r="N1136" s="44"/>
    </row>
    <row r="1137" spans="1:14" ht="12.75">
      <c r="A1137" s="3"/>
      <c r="B1137" s="44"/>
      <c r="C1137" s="3"/>
      <c r="D1137" s="44"/>
      <c r="E1137" s="3"/>
      <c r="F1137" s="3"/>
      <c r="G1137" s="3"/>
      <c r="H1137" s="3"/>
      <c r="I1137" s="3"/>
      <c r="J1137" s="3"/>
      <c r="K1137" s="3"/>
      <c r="L1137" s="3"/>
      <c r="M1137" s="3"/>
      <c r="N1137" s="44"/>
    </row>
    <row r="1138" spans="1:14" ht="12.75">
      <c r="A1138" s="3"/>
      <c r="B1138" s="44"/>
      <c r="C1138" s="3"/>
      <c r="D1138" s="44"/>
      <c r="E1138" s="3"/>
      <c r="F1138" s="3"/>
      <c r="G1138" s="3"/>
      <c r="H1138" s="3"/>
      <c r="I1138" s="3"/>
      <c r="J1138" s="3"/>
      <c r="K1138" s="3"/>
      <c r="L1138" s="3"/>
      <c r="M1138" s="3"/>
      <c r="N1138" s="44"/>
    </row>
    <row r="1139" spans="1:14" ht="12.75">
      <c r="A1139" s="3"/>
      <c r="B1139" s="44"/>
      <c r="C1139" s="3"/>
      <c r="D1139" s="44"/>
      <c r="E1139" s="3"/>
      <c r="F1139" s="3"/>
      <c r="G1139" s="3"/>
      <c r="H1139" s="3"/>
      <c r="I1139" s="3"/>
      <c r="J1139" s="3"/>
      <c r="K1139" s="3"/>
      <c r="L1139" s="3"/>
      <c r="M1139" s="3"/>
      <c r="N1139" s="44"/>
    </row>
    <row r="1140" spans="1:14" ht="12.75">
      <c r="A1140" s="3"/>
      <c r="B1140" s="44"/>
      <c r="C1140" s="3"/>
      <c r="D1140" s="44"/>
      <c r="E1140" s="3"/>
      <c r="F1140" s="3"/>
      <c r="G1140" s="3"/>
      <c r="H1140" s="3"/>
      <c r="I1140" s="3"/>
      <c r="J1140" s="3"/>
      <c r="K1140" s="3"/>
      <c r="L1140" s="3"/>
      <c r="M1140" s="3"/>
      <c r="N1140" s="44"/>
    </row>
    <row r="1141" spans="1:14" ht="12.75">
      <c r="A1141" s="3"/>
      <c r="B1141" s="44"/>
      <c r="C1141" s="3"/>
      <c r="D1141" s="44"/>
      <c r="E1141" s="3"/>
      <c r="F1141" s="3"/>
      <c r="G1141" s="3"/>
      <c r="H1141" s="3"/>
      <c r="I1141" s="3"/>
      <c r="J1141" s="3"/>
      <c r="K1141" s="3"/>
      <c r="L1141" s="3"/>
      <c r="M1141" s="3"/>
      <c r="N1141" s="44"/>
    </row>
    <row r="1142" spans="1:14" ht="12.75">
      <c r="A1142" s="3"/>
      <c r="B1142" s="44"/>
      <c r="C1142" s="3"/>
      <c r="D1142" s="44"/>
      <c r="E1142" s="3"/>
      <c r="F1142" s="3"/>
      <c r="G1142" s="3"/>
      <c r="H1142" s="3"/>
      <c r="I1142" s="3"/>
      <c r="J1142" s="3"/>
      <c r="K1142" s="3"/>
      <c r="L1142" s="3"/>
      <c r="M1142" s="3"/>
      <c r="N1142" s="44"/>
    </row>
    <row r="1143" spans="1:14" ht="12.75">
      <c r="A1143" s="3"/>
      <c r="B1143" s="44"/>
      <c r="C1143" s="3"/>
      <c r="D1143" s="44"/>
      <c r="E1143" s="3"/>
      <c r="F1143" s="3"/>
      <c r="G1143" s="3"/>
      <c r="H1143" s="3"/>
      <c r="I1143" s="3"/>
      <c r="J1143" s="3"/>
      <c r="K1143" s="3"/>
      <c r="L1143" s="3"/>
      <c r="M1143" s="3"/>
      <c r="N1143" s="44"/>
    </row>
    <row r="1144" spans="1:14" ht="12.75">
      <c r="A1144" s="3"/>
      <c r="B1144" s="44"/>
      <c r="C1144" s="3"/>
      <c r="D1144" s="44"/>
      <c r="E1144" s="3"/>
      <c r="F1144" s="3"/>
      <c r="G1144" s="3"/>
      <c r="H1144" s="3"/>
      <c r="I1144" s="3"/>
      <c r="J1144" s="3"/>
      <c r="K1144" s="3"/>
      <c r="L1144" s="3"/>
      <c r="M1144" s="3"/>
      <c r="N1144" s="44"/>
    </row>
    <row r="1145" spans="1:14" ht="12.75">
      <c r="A1145" s="3"/>
      <c r="B1145" s="44"/>
      <c r="C1145" s="3"/>
      <c r="D1145" s="44"/>
      <c r="E1145" s="3"/>
      <c r="F1145" s="3"/>
      <c r="G1145" s="3"/>
      <c r="H1145" s="3"/>
      <c r="I1145" s="3"/>
      <c r="J1145" s="3"/>
      <c r="K1145" s="3"/>
      <c r="L1145" s="3"/>
      <c r="M1145" s="3"/>
      <c r="N1145" s="44"/>
    </row>
    <row r="1146" spans="1:14" ht="12.75">
      <c r="A1146" s="3"/>
      <c r="B1146" s="44"/>
      <c r="C1146" s="3"/>
      <c r="D1146" s="44"/>
      <c r="E1146" s="3"/>
      <c r="F1146" s="3"/>
      <c r="G1146" s="3"/>
      <c r="H1146" s="3"/>
      <c r="I1146" s="3"/>
      <c r="J1146" s="3"/>
      <c r="K1146" s="3"/>
      <c r="L1146" s="3"/>
      <c r="M1146" s="3"/>
      <c r="N1146" s="44"/>
    </row>
    <row r="1147" spans="1:14" ht="12.75">
      <c r="A1147" s="3"/>
      <c r="B1147" s="44"/>
      <c r="C1147" s="3"/>
      <c r="D1147" s="44"/>
      <c r="E1147" s="3"/>
      <c r="F1147" s="3"/>
      <c r="G1147" s="3"/>
      <c r="H1147" s="3"/>
      <c r="I1147" s="3"/>
      <c r="J1147" s="3"/>
      <c r="K1147" s="3"/>
      <c r="L1147" s="3"/>
      <c r="M1147" s="3"/>
      <c r="N1147" s="44"/>
    </row>
    <row r="1148" spans="1:14" ht="12.75">
      <c r="A1148" s="3"/>
      <c r="B1148" s="44"/>
      <c r="C1148" s="3"/>
      <c r="D1148" s="44"/>
      <c r="E1148" s="3"/>
      <c r="F1148" s="3"/>
      <c r="G1148" s="3"/>
      <c r="H1148" s="3"/>
      <c r="I1148" s="3"/>
      <c r="J1148" s="3"/>
      <c r="K1148" s="3"/>
      <c r="L1148" s="3"/>
      <c r="M1148" s="3"/>
      <c r="N1148" s="44"/>
    </row>
    <row r="1149" spans="1:14" ht="12.75">
      <c r="A1149" s="3"/>
      <c r="B1149" s="44"/>
      <c r="C1149" s="3"/>
      <c r="D1149" s="44"/>
      <c r="E1149" s="3"/>
      <c r="F1149" s="3"/>
      <c r="G1149" s="3"/>
      <c r="H1149" s="3"/>
      <c r="I1149" s="3"/>
      <c r="J1149" s="3"/>
      <c r="K1149" s="3"/>
      <c r="L1149" s="3"/>
      <c r="M1149" s="3"/>
      <c r="N1149" s="44"/>
    </row>
    <row r="1150" spans="1:14" ht="12.75">
      <c r="A1150" s="3"/>
      <c r="B1150" s="44"/>
      <c r="C1150" s="3"/>
      <c r="D1150" s="44"/>
      <c r="E1150" s="3"/>
      <c r="F1150" s="3"/>
      <c r="G1150" s="3"/>
      <c r="H1150" s="3"/>
      <c r="I1150" s="3"/>
      <c r="J1150" s="3"/>
      <c r="K1150" s="3"/>
      <c r="L1150" s="3"/>
      <c r="M1150" s="3"/>
      <c r="N1150" s="44"/>
    </row>
    <row r="1151" spans="1:14" ht="12.75">
      <c r="A1151" s="3"/>
      <c r="B1151" s="44"/>
      <c r="C1151" s="3"/>
      <c r="D1151" s="44"/>
      <c r="E1151" s="3"/>
      <c r="F1151" s="3"/>
      <c r="G1151" s="3"/>
      <c r="H1151" s="3"/>
      <c r="I1151" s="3"/>
      <c r="J1151" s="3"/>
      <c r="K1151" s="3"/>
      <c r="L1151" s="3"/>
      <c r="M1151" s="3"/>
      <c r="N1151" s="44"/>
    </row>
    <row r="1152" spans="1:14" ht="12.75">
      <c r="A1152" s="3"/>
      <c r="B1152" s="44"/>
      <c r="C1152" s="3"/>
      <c r="D1152" s="44"/>
      <c r="E1152" s="3"/>
      <c r="F1152" s="3"/>
      <c r="G1152" s="3"/>
      <c r="H1152" s="3"/>
      <c r="I1152" s="3"/>
      <c r="J1152" s="3"/>
      <c r="K1152" s="3"/>
      <c r="L1152" s="3"/>
      <c r="M1152" s="3"/>
      <c r="N1152" s="44"/>
    </row>
    <row r="1153" spans="1:14" ht="12.75">
      <c r="A1153" s="3"/>
      <c r="B1153" s="44"/>
      <c r="C1153" s="3"/>
      <c r="D1153" s="44"/>
      <c r="E1153" s="3"/>
      <c r="F1153" s="3"/>
      <c r="G1153" s="3"/>
      <c r="H1153" s="3"/>
      <c r="I1153" s="3"/>
      <c r="J1153" s="3"/>
      <c r="K1153" s="3"/>
      <c r="L1153" s="3"/>
      <c r="M1153" s="3"/>
      <c r="N1153" s="44"/>
    </row>
    <row r="1154" spans="1:14" ht="12.75">
      <c r="A1154" s="3"/>
      <c r="B1154" s="44"/>
      <c r="C1154" s="3"/>
      <c r="D1154" s="44"/>
      <c r="E1154" s="3"/>
      <c r="F1154" s="3"/>
      <c r="G1154" s="3"/>
      <c r="H1154" s="3"/>
      <c r="I1154" s="3"/>
      <c r="J1154" s="3"/>
      <c r="K1154" s="3"/>
      <c r="L1154" s="3"/>
      <c r="M1154" s="3"/>
      <c r="N1154" s="44"/>
    </row>
    <row r="1155" spans="1:14" ht="12.75">
      <c r="A1155" s="3"/>
      <c r="B1155" s="44"/>
      <c r="C1155" s="3"/>
      <c r="D1155" s="44"/>
      <c r="E1155" s="3"/>
      <c r="F1155" s="3"/>
      <c r="G1155" s="3"/>
      <c r="H1155" s="3"/>
      <c r="I1155" s="3"/>
      <c r="J1155" s="3"/>
      <c r="K1155" s="3"/>
      <c r="L1155" s="3"/>
      <c r="M1155" s="3"/>
      <c r="N1155" s="44"/>
    </row>
    <row r="1156" spans="1:14" ht="12.75">
      <c r="A1156" s="3"/>
      <c r="B1156" s="44"/>
      <c r="C1156" s="3"/>
      <c r="D1156" s="44"/>
      <c r="E1156" s="3"/>
      <c r="F1156" s="3"/>
      <c r="G1156" s="3"/>
      <c r="H1156" s="3"/>
      <c r="I1156" s="3"/>
      <c r="J1156" s="3"/>
      <c r="K1156" s="3"/>
      <c r="L1156" s="3"/>
      <c r="M1156" s="3"/>
      <c r="N1156" s="44"/>
    </row>
    <row r="1157" spans="1:14" ht="12.75">
      <c r="A1157" s="3"/>
      <c r="B1157" s="44"/>
      <c r="C1157" s="3"/>
      <c r="D1157" s="44"/>
      <c r="E1157" s="3"/>
      <c r="F1157" s="3"/>
      <c r="G1157" s="3"/>
      <c r="H1157" s="3"/>
      <c r="I1157" s="3"/>
      <c r="J1157" s="3"/>
      <c r="K1157" s="3"/>
      <c r="L1157" s="3"/>
      <c r="M1157" s="3"/>
      <c r="N1157" s="44"/>
    </row>
    <row r="1158" spans="1:14" ht="12.75">
      <c r="A1158" s="3"/>
      <c r="B1158" s="44"/>
      <c r="C1158" s="3"/>
      <c r="D1158" s="44"/>
      <c r="E1158" s="3"/>
      <c r="F1158" s="3"/>
      <c r="G1158" s="3"/>
      <c r="H1158" s="3"/>
      <c r="I1158" s="3"/>
      <c r="J1158" s="3"/>
      <c r="K1158" s="3"/>
      <c r="L1158" s="3"/>
      <c r="M1158" s="3"/>
      <c r="N1158" s="44"/>
    </row>
    <row r="1159" spans="1:14" ht="12.75">
      <c r="A1159" s="3"/>
      <c r="B1159" s="44"/>
      <c r="C1159" s="3"/>
      <c r="D1159" s="44"/>
      <c r="E1159" s="3"/>
      <c r="F1159" s="3"/>
      <c r="G1159" s="3"/>
      <c r="H1159" s="3"/>
      <c r="I1159" s="3"/>
      <c r="J1159" s="3"/>
      <c r="K1159" s="3"/>
      <c r="L1159" s="3"/>
      <c r="M1159" s="3"/>
      <c r="N1159" s="44"/>
    </row>
    <row r="1160" spans="1:14" ht="12.75">
      <c r="A1160" s="3"/>
      <c r="B1160" s="44"/>
      <c r="C1160" s="3"/>
      <c r="D1160" s="44"/>
      <c r="E1160" s="3"/>
      <c r="F1160" s="3"/>
      <c r="G1160" s="3"/>
      <c r="H1160" s="3"/>
      <c r="I1160" s="3"/>
      <c r="J1160" s="3"/>
      <c r="K1160" s="3"/>
      <c r="L1160" s="3"/>
      <c r="M1160" s="3"/>
      <c r="N1160" s="44"/>
    </row>
    <row r="1161" spans="1:14" ht="12.75">
      <c r="A1161" s="3"/>
      <c r="B1161" s="44"/>
      <c r="C1161" s="3"/>
      <c r="D1161" s="44"/>
      <c r="E1161" s="3"/>
      <c r="F1161" s="3"/>
      <c r="G1161" s="3"/>
      <c r="H1161" s="3"/>
      <c r="I1161" s="3"/>
      <c r="J1161" s="3"/>
      <c r="K1161" s="3"/>
      <c r="L1161" s="3"/>
      <c r="M1161" s="3"/>
      <c r="N1161" s="44"/>
    </row>
    <row r="1162" spans="1:14" ht="12.75">
      <c r="A1162" s="3"/>
      <c r="B1162" s="44"/>
      <c r="C1162" s="3"/>
      <c r="D1162" s="44"/>
      <c r="E1162" s="3"/>
      <c r="F1162" s="3"/>
      <c r="G1162" s="3"/>
      <c r="H1162" s="3"/>
      <c r="I1162" s="3"/>
      <c r="J1162" s="3"/>
      <c r="K1162" s="3"/>
      <c r="L1162" s="3"/>
      <c r="M1162" s="3"/>
      <c r="N1162" s="44"/>
    </row>
    <row r="1163" spans="1:14" ht="12.75">
      <c r="A1163" s="3"/>
      <c r="B1163" s="44"/>
      <c r="C1163" s="3"/>
      <c r="D1163" s="44"/>
      <c r="E1163" s="3"/>
      <c r="F1163" s="3"/>
      <c r="G1163" s="3"/>
      <c r="H1163" s="3"/>
      <c r="I1163" s="3"/>
      <c r="J1163" s="3"/>
      <c r="K1163" s="3"/>
      <c r="L1163" s="3"/>
      <c r="M1163" s="3"/>
      <c r="N1163" s="44"/>
    </row>
    <row r="1164" spans="1:14" ht="12.75">
      <c r="A1164" s="3"/>
      <c r="B1164" s="44"/>
      <c r="C1164" s="3"/>
      <c r="D1164" s="44"/>
      <c r="E1164" s="3"/>
      <c r="F1164" s="3"/>
      <c r="G1164" s="3"/>
      <c r="H1164" s="3"/>
      <c r="I1164" s="3"/>
      <c r="J1164" s="3"/>
      <c r="K1164" s="3"/>
      <c r="L1164" s="3"/>
      <c r="M1164" s="3"/>
      <c r="N1164" s="44"/>
    </row>
    <row r="1165" spans="1:14" ht="12.75">
      <c r="A1165" s="3"/>
      <c r="B1165" s="44"/>
      <c r="C1165" s="3"/>
      <c r="D1165" s="44"/>
      <c r="E1165" s="3"/>
      <c r="F1165" s="3"/>
      <c r="G1165" s="3"/>
      <c r="H1165" s="3"/>
      <c r="I1165" s="3"/>
      <c r="J1165" s="3"/>
      <c r="K1165" s="3"/>
      <c r="L1165" s="3"/>
      <c r="M1165" s="3"/>
      <c r="N1165" s="44"/>
    </row>
    <row r="1166" spans="1:14" ht="12.75">
      <c r="A1166" s="3"/>
      <c r="B1166" s="44"/>
      <c r="C1166" s="3"/>
      <c r="D1166" s="44"/>
      <c r="E1166" s="3"/>
      <c r="F1166" s="3"/>
      <c r="G1166" s="3"/>
      <c r="H1166" s="3"/>
      <c r="I1166" s="3"/>
      <c r="J1166" s="3"/>
      <c r="K1166" s="3"/>
      <c r="L1166" s="3"/>
      <c r="M1166" s="3"/>
      <c r="N1166" s="44"/>
    </row>
    <row r="1167" spans="1:14" ht="12.75">
      <c r="A1167" s="3"/>
      <c r="B1167" s="44"/>
      <c r="C1167" s="3"/>
      <c r="D1167" s="44"/>
      <c r="E1167" s="3"/>
      <c r="F1167" s="3"/>
      <c r="G1167" s="3"/>
      <c r="H1167" s="3"/>
      <c r="I1167" s="3"/>
      <c r="J1167" s="3"/>
      <c r="K1167" s="3"/>
      <c r="L1167" s="3"/>
      <c r="M1167" s="3"/>
      <c r="N1167" s="44"/>
    </row>
    <row r="1168" spans="1:14" ht="12.75">
      <c r="A1168" s="3"/>
      <c r="B1168" s="44"/>
      <c r="C1168" s="3"/>
      <c r="D1168" s="44"/>
      <c r="E1168" s="3"/>
      <c r="F1168" s="3"/>
      <c r="G1168" s="3"/>
      <c r="H1168" s="3"/>
      <c r="I1168" s="3"/>
      <c r="J1168" s="3"/>
      <c r="K1168" s="3"/>
      <c r="L1168" s="3"/>
      <c r="M1168" s="3"/>
      <c r="N1168" s="44"/>
    </row>
    <row r="1169" spans="1:14" ht="12.75">
      <c r="A1169" s="3"/>
      <c r="B1169" s="44"/>
      <c r="C1169" s="3"/>
      <c r="D1169" s="44"/>
      <c r="E1169" s="3"/>
      <c r="F1169" s="3"/>
      <c r="G1169" s="3"/>
      <c r="H1169" s="3"/>
      <c r="I1169" s="3"/>
      <c r="J1169" s="3"/>
      <c r="K1169" s="3"/>
      <c r="L1169" s="3"/>
      <c r="M1169" s="3"/>
      <c r="N1169" s="44"/>
    </row>
    <row r="1170" spans="1:14" ht="12.75">
      <c r="A1170" s="3"/>
      <c r="B1170" s="44"/>
      <c r="C1170" s="3"/>
      <c r="D1170" s="44"/>
      <c r="E1170" s="3"/>
      <c r="F1170" s="3"/>
      <c r="G1170" s="3"/>
      <c r="H1170" s="3"/>
      <c r="I1170" s="3"/>
      <c r="J1170" s="3"/>
      <c r="K1170" s="3"/>
      <c r="L1170" s="3"/>
      <c r="M1170" s="3"/>
      <c r="N1170" s="44"/>
    </row>
    <row r="1171" spans="1:14" ht="12.75">
      <c r="A1171" s="3"/>
      <c r="B1171" s="44"/>
      <c r="C1171" s="3"/>
      <c r="D1171" s="44"/>
      <c r="E1171" s="3"/>
      <c r="F1171" s="3"/>
      <c r="G1171" s="3"/>
      <c r="H1171" s="3"/>
      <c r="I1171" s="3"/>
      <c r="J1171" s="3"/>
      <c r="K1171" s="3"/>
      <c r="L1171" s="3"/>
      <c r="M1171" s="3"/>
      <c r="N1171" s="44"/>
    </row>
    <row r="1172" spans="1:14" ht="12.75">
      <c r="A1172" s="3"/>
      <c r="B1172" s="44"/>
      <c r="C1172" s="3"/>
      <c r="D1172" s="44"/>
      <c r="E1172" s="3"/>
      <c r="F1172" s="3"/>
      <c r="G1172" s="3"/>
      <c r="H1172" s="3"/>
      <c r="I1172" s="3"/>
      <c r="J1172" s="3"/>
      <c r="K1172" s="3"/>
      <c r="L1172" s="3"/>
      <c r="M1172" s="3"/>
      <c r="N1172" s="44"/>
    </row>
    <row r="1173" spans="1:14" ht="12.75">
      <c r="A1173" s="3"/>
      <c r="B1173" s="44"/>
      <c r="C1173" s="3"/>
      <c r="D1173" s="44"/>
      <c r="E1173" s="3"/>
      <c r="F1173" s="3"/>
      <c r="G1173" s="3"/>
      <c r="H1173" s="3"/>
      <c r="I1173" s="3"/>
      <c r="J1173" s="3"/>
      <c r="K1173" s="3"/>
      <c r="L1173" s="3"/>
      <c r="M1173" s="3"/>
      <c r="N1173" s="44"/>
    </row>
    <row r="1174" spans="1:14" ht="12.75">
      <c r="A1174" s="3"/>
      <c r="B1174" s="44"/>
      <c r="C1174" s="3"/>
      <c r="D1174" s="44"/>
      <c r="E1174" s="3"/>
      <c r="F1174" s="3"/>
      <c r="G1174" s="3"/>
      <c r="H1174" s="3"/>
      <c r="I1174" s="3"/>
      <c r="J1174" s="3"/>
      <c r="K1174" s="3"/>
      <c r="L1174" s="3"/>
      <c r="M1174" s="3"/>
      <c r="N1174" s="44"/>
    </row>
    <row r="1175" spans="1:14" ht="12.75">
      <c r="A1175" s="3"/>
      <c r="B1175" s="44"/>
      <c r="C1175" s="3"/>
      <c r="D1175" s="44"/>
      <c r="E1175" s="3"/>
      <c r="F1175" s="3"/>
      <c r="G1175" s="3"/>
      <c r="H1175" s="3"/>
      <c r="I1175" s="3"/>
      <c r="J1175" s="3"/>
      <c r="K1175" s="3"/>
      <c r="L1175" s="3"/>
      <c r="M1175" s="3"/>
      <c r="N1175" s="44"/>
    </row>
    <row r="1176" spans="1:14" ht="12.75">
      <c r="A1176" s="3"/>
      <c r="B1176" s="44"/>
      <c r="C1176" s="3"/>
      <c r="D1176" s="44"/>
      <c r="E1176" s="3"/>
      <c r="F1176" s="3"/>
      <c r="G1176" s="3"/>
      <c r="H1176" s="3"/>
      <c r="I1176" s="3"/>
      <c r="J1176" s="3"/>
      <c r="K1176" s="3"/>
      <c r="L1176" s="3"/>
      <c r="M1176" s="3"/>
      <c r="N1176" s="44"/>
    </row>
    <row r="1177" spans="1:14" ht="12.75">
      <c r="A1177" s="3"/>
      <c r="B1177" s="44"/>
      <c r="C1177" s="3"/>
      <c r="D1177" s="44"/>
      <c r="E1177" s="3"/>
      <c r="F1177" s="3"/>
      <c r="G1177" s="3"/>
      <c r="H1177" s="3"/>
      <c r="I1177" s="3"/>
      <c r="J1177" s="3"/>
      <c r="K1177" s="3"/>
      <c r="L1177" s="3"/>
      <c r="M1177" s="3"/>
      <c r="N1177" s="44"/>
    </row>
    <row r="1178" spans="1:14" ht="12.75">
      <c r="A1178" s="3"/>
      <c r="B1178" s="44"/>
      <c r="C1178" s="3"/>
      <c r="D1178" s="44"/>
      <c r="E1178" s="3"/>
      <c r="F1178" s="3"/>
      <c r="G1178" s="3"/>
      <c r="H1178" s="3"/>
      <c r="I1178" s="3"/>
      <c r="J1178" s="3"/>
      <c r="K1178" s="3"/>
      <c r="L1178" s="3"/>
      <c r="M1178" s="3"/>
      <c r="N1178" s="44"/>
    </row>
    <row r="1179" spans="1:14" ht="12.75">
      <c r="A1179" s="3"/>
      <c r="B1179" s="44"/>
      <c r="C1179" s="3"/>
      <c r="D1179" s="44"/>
      <c r="E1179" s="3"/>
      <c r="F1179" s="3"/>
      <c r="G1179" s="3"/>
      <c r="H1179" s="3"/>
      <c r="I1179" s="3"/>
      <c r="J1179" s="3"/>
      <c r="K1179" s="3"/>
      <c r="L1179" s="3"/>
      <c r="M1179" s="3"/>
      <c r="N1179" s="44"/>
    </row>
    <row r="1180" spans="1:14" ht="12.75">
      <c r="A1180" s="3"/>
      <c r="B1180" s="44"/>
      <c r="C1180" s="3"/>
      <c r="D1180" s="44"/>
      <c r="E1180" s="3"/>
      <c r="F1180" s="3"/>
      <c r="G1180" s="3"/>
      <c r="H1180" s="3"/>
      <c r="I1180" s="3"/>
      <c r="J1180" s="3"/>
      <c r="K1180" s="3"/>
      <c r="L1180" s="3"/>
      <c r="M1180" s="3"/>
      <c r="N1180" s="44"/>
    </row>
    <row r="1181" spans="1:14" ht="12.75">
      <c r="A1181" s="3"/>
      <c r="B1181" s="44"/>
      <c r="C1181" s="3"/>
      <c r="D1181" s="44"/>
      <c r="E1181" s="3"/>
      <c r="F1181" s="3"/>
      <c r="G1181" s="3"/>
      <c r="H1181" s="3"/>
      <c r="I1181" s="3"/>
      <c r="J1181" s="3"/>
      <c r="K1181" s="3"/>
      <c r="L1181" s="3"/>
      <c r="M1181" s="3"/>
      <c r="N1181" s="44"/>
    </row>
    <row r="1182" spans="1:14" ht="12.75">
      <c r="A1182" s="3"/>
      <c r="B1182" s="44"/>
      <c r="C1182" s="3"/>
      <c r="D1182" s="44"/>
      <c r="E1182" s="3"/>
      <c r="F1182" s="3"/>
      <c r="G1182" s="3"/>
      <c r="H1182" s="3"/>
      <c r="I1182" s="3"/>
      <c r="J1182" s="3"/>
      <c r="K1182" s="3"/>
      <c r="L1182" s="3"/>
      <c r="M1182" s="3"/>
      <c r="N1182" s="44"/>
    </row>
    <row r="1183" spans="1:14" ht="12.75">
      <c r="A1183" s="3"/>
      <c r="B1183" s="44"/>
      <c r="C1183" s="3"/>
      <c r="D1183" s="44"/>
      <c r="E1183" s="3"/>
      <c r="F1183" s="3"/>
      <c r="G1183" s="3"/>
      <c r="H1183" s="3"/>
      <c r="I1183" s="3"/>
      <c r="J1183" s="3"/>
      <c r="K1183" s="3"/>
      <c r="L1183" s="3"/>
      <c r="M1183" s="3"/>
      <c r="N1183" s="44"/>
    </row>
    <row r="1184" spans="1:14" ht="12.75">
      <c r="A1184" s="3"/>
      <c r="B1184" s="44"/>
      <c r="C1184" s="3"/>
      <c r="D1184" s="44"/>
      <c r="E1184" s="3"/>
      <c r="F1184" s="3"/>
      <c r="G1184" s="3"/>
      <c r="H1184" s="3"/>
      <c r="I1184" s="3"/>
      <c r="J1184" s="3"/>
      <c r="K1184" s="3"/>
      <c r="L1184" s="3"/>
      <c r="M1184" s="3"/>
      <c r="N1184" s="44"/>
    </row>
    <row r="1185" spans="1:11" ht="12.75">
      <c r="A1185" s="3"/>
      <c r="B1185" s="44"/>
      <c r="C1185" s="3"/>
      <c r="D1185" s="44"/>
      <c r="E1185" s="3"/>
      <c r="F1185" s="3"/>
      <c r="G1185" s="3"/>
      <c r="H1185" s="3"/>
      <c r="I1185" s="3"/>
      <c r="J1185" s="3"/>
      <c r="K1185" s="3"/>
    </row>
    <row r="1186" spans="1:11" ht="12.75">
      <c r="A1186" s="3"/>
      <c r="B1186" s="44"/>
      <c r="C1186" s="3"/>
      <c r="D1186" s="44"/>
      <c r="E1186" s="3"/>
      <c r="F1186" s="3"/>
      <c r="G1186" s="3"/>
      <c r="H1186" s="3"/>
      <c r="I1186" s="3"/>
      <c r="J1186" s="3"/>
      <c r="K1186" s="3"/>
    </row>
    <row r="1187" spans="1:11" ht="12.75">
      <c r="A1187" s="3"/>
      <c r="B1187" s="44"/>
      <c r="C1187" s="3"/>
      <c r="D1187" s="44"/>
      <c r="E1187" s="3"/>
      <c r="F1187" s="3"/>
      <c r="G1187" s="3"/>
      <c r="H1187" s="3"/>
      <c r="I1187" s="3"/>
      <c r="J1187" s="3"/>
      <c r="K1187" s="3"/>
    </row>
    <row r="1188" spans="1:11" ht="12.75">
      <c r="A1188" s="3"/>
      <c r="B1188" s="44"/>
      <c r="C1188" s="3"/>
      <c r="D1188" s="44"/>
      <c r="E1188" s="3"/>
      <c r="F1188" s="3"/>
      <c r="G1188" s="3"/>
      <c r="H1188" s="3"/>
      <c r="I1188" s="3"/>
      <c r="J1188" s="3"/>
      <c r="K1188" s="3"/>
    </row>
    <row r="1189" spans="1:11" ht="12.75">
      <c r="A1189" s="3"/>
      <c r="B1189" s="44"/>
      <c r="C1189" s="3"/>
      <c r="D1189" s="44"/>
      <c r="E1189" s="3"/>
      <c r="F1189" s="3"/>
      <c r="G1189" s="3"/>
      <c r="H1189" s="3"/>
      <c r="I1189" s="3"/>
      <c r="J1189" s="3"/>
      <c r="K1189" s="3"/>
    </row>
    <row r="1190" spans="1:11" ht="12.75">
      <c r="A1190" s="3"/>
      <c r="B1190" s="44"/>
      <c r="C1190" s="3"/>
      <c r="D1190" s="44"/>
      <c r="E1190" s="3"/>
      <c r="F1190" s="3"/>
      <c r="G1190" s="3"/>
      <c r="H1190" s="3"/>
      <c r="I1190" s="3"/>
      <c r="J1190" s="3"/>
      <c r="K1190" s="3"/>
    </row>
    <row r="1191" spans="1:11" ht="12.75">
      <c r="A1191" s="3"/>
      <c r="B1191" s="44"/>
      <c r="C1191" s="3"/>
      <c r="D1191" s="44"/>
      <c r="E1191" s="3"/>
      <c r="F1191" s="3"/>
      <c r="G1191" s="3"/>
      <c r="H1191" s="3"/>
      <c r="I1191" s="3"/>
      <c r="J1191" s="3"/>
      <c r="K1191" s="3"/>
    </row>
    <row r="1192" spans="1:11" ht="12.75">
      <c r="A1192" s="3"/>
      <c r="B1192" s="44"/>
      <c r="C1192" s="3"/>
      <c r="D1192" s="44"/>
      <c r="E1192" s="3"/>
      <c r="F1192" s="3"/>
      <c r="G1192" s="3"/>
      <c r="H1192" s="3"/>
      <c r="I1192" s="3"/>
      <c r="J1192" s="3"/>
      <c r="K1192" s="3"/>
    </row>
    <row r="1193" spans="1:11" ht="12.75">
      <c r="A1193" s="3"/>
      <c r="B1193" s="44"/>
      <c r="C1193" s="3"/>
      <c r="D1193" s="44"/>
      <c r="E1193" s="3"/>
      <c r="F1193" s="3"/>
      <c r="G1193" s="3"/>
      <c r="H1193" s="3"/>
      <c r="I1193" s="3"/>
      <c r="J1193" s="3"/>
      <c r="K1193" s="3"/>
    </row>
    <row r="1194" spans="1:11" ht="12.75">
      <c r="A1194" s="3"/>
      <c r="B1194" s="44"/>
      <c r="C1194" s="3"/>
      <c r="D1194" s="44"/>
      <c r="E1194" s="3"/>
      <c r="F1194" s="3"/>
      <c r="G1194" s="3"/>
      <c r="H1194" s="3"/>
      <c r="I1194" s="3"/>
      <c r="J1194" s="3"/>
      <c r="K1194" s="3"/>
    </row>
    <row r="1195" spans="1:11" ht="12.75">
      <c r="A1195" s="3"/>
      <c r="B1195" s="44"/>
      <c r="C1195" s="3"/>
      <c r="D1195" s="44"/>
      <c r="E1195" s="3"/>
      <c r="F1195" s="3"/>
      <c r="G1195" s="3"/>
      <c r="H1195" s="3"/>
      <c r="I1195" s="3"/>
      <c r="J1195" s="3"/>
      <c r="K1195" s="3"/>
    </row>
    <row r="1196" spans="1:11" ht="12.75">
      <c r="A1196" s="3"/>
      <c r="B1196" s="44"/>
      <c r="C1196" s="3"/>
      <c r="D1196" s="44"/>
      <c r="E1196" s="3"/>
      <c r="F1196" s="3"/>
      <c r="G1196" s="3"/>
      <c r="H1196" s="3"/>
      <c r="I1196" s="3"/>
      <c r="J1196" s="3"/>
      <c r="K1196" s="3"/>
    </row>
    <row r="1197" spans="1:11" ht="12.75">
      <c r="A1197" s="3"/>
      <c r="B1197" s="44"/>
      <c r="C1197" s="3"/>
      <c r="D1197" s="44"/>
      <c r="E1197" s="3"/>
      <c r="F1197" s="3"/>
      <c r="G1197" s="3"/>
      <c r="H1197" s="3"/>
      <c r="I1197" s="3"/>
      <c r="J1197" s="3"/>
      <c r="K1197" s="3"/>
    </row>
    <row r="1198" spans="1:11" ht="12.75">
      <c r="A1198" s="3"/>
      <c r="B1198" s="44"/>
      <c r="C1198" s="3"/>
      <c r="D1198" s="44"/>
      <c r="E1198" s="3"/>
      <c r="F1198" s="3"/>
      <c r="G1198" s="3"/>
      <c r="H1198" s="3"/>
      <c r="I1198" s="3"/>
      <c r="J1198" s="3"/>
      <c r="K1198" s="3"/>
    </row>
    <row r="1199" spans="1:11" ht="12.75">
      <c r="A1199" s="3"/>
      <c r="B1199" s="44"/>
      <c r="C1199" s="3"/>
      <c r="D1199" s="44"/>
      <c r="E1199" s="3"/>
      <c r="F1199" s="3"/>
      <c r="G1199" s="3"/>
      <c r="H1199" s="3"/>
      <c r="I1199" s="3"/>
      <c r="J1199" s="3"/>
      <c r="K1199" s="3"/>
    </row>
    <row r="1200" spans="1:11" ht="12.75">
      <c r="A1200" s="3"/>
      <c r="B1200" s="44"/>
      <c r="C1200" s="3"/>
      <c r="D1200" s="44"/>
      <c r="E1200" s="3"/>
      <c r="F1200" s="3"/>
      <c r="G1200" s="3"/>
      <c r="H1200" s="3"/>
      <c r="I1200" s="3"/>
      <c r="J1200" s="3"/>
      <c r="K1200" s="3"/>
    </row>
    <row r="1201" spans="1:11" ht="12.75">
      <c r="A1201" s="3"/>
      <c r="B1201" s="44"/>
      <c r="C1201" s="3"/>
      <c r="D1201" s="44"/>
      <c r="E1201" s="3"/>
      <c r="F1201" s="3"/>
      <c r="G1201" s="3"/>
      <c r="H1201" s="3"/>
      <c r="I1201" s="3"/>
      <c r="J1201" s="3"/>
      <c r="K1201" s="3"/>
    </row>
    <row r="1202" spans="1:6" ht="12.75">
      <c r="A1202" s="3"/>
      <c r="D1202" s="44"/>
      <c r="E1202" s="3"/>
      <c r="F1202" s="3"/>
    </row>
    <row r="1203" spans="1:6" ht="12.75">
      <c r="A1203" s="3"/>
      <c r="D1203" s="44"/>
      <c r="E1203" s="3"/>
      <c r="F1203" s="3"/>
    </row>
    <row r="1204" spans="1:6" ht="12.75">
      <c r="A1204" s="3"/>
      <c r="D1204" s="44"/>
      <c r="E1204" s="3"/>
      <c r="F1204" s="3"/>
    </row>
    <row r="1205" spans="1:6" ht="12.75">
      <c r="A1205" s="3"/>
      <c r="E1205" s="3"/>
      <c r="F1205" s="3"/>
    </row>
    <row r="1206" spans="1:6" ht="12.75">
      <c r="A1206" s="3"/>
      <c r="F1206" s="3"/>
    </row>
    <row r="1207" spans="1:6" ht="12.75">
      <c r="A1207" s="3"/>
      <c r="F1207" s="3"/>
    </row>
    <row r="1208" ht="12.75">
      <c r="F1208" s="3"/>
    </row>
    <row r="1209" ht="12.75">
      <c r="F1209" s="3"/>
    </row>
    <row r="1210" ht="12.75">
      <c r="F1210" s="3"/>
    </row>
    <row r="1211" ht="12.75">
      <c r="F1211" s="3"/>
    </row>
    <row r="1212" ht="12.75">
      <c r="F1212" s="3"/>
    </row>
    <row r="1213" ht="12.75">
      <c r="F1213" s="3"/>
    </row>
    <row r="1214" ht="12.75">
      <c r="F1214" s="3"/>
    </row>
    <row r="1215" ht="12.75">
      <c r="F1215" s="3"/>
    </row>
    <row r="1216" ht="12.75">
      <c r="F1216" s="3"/>
    </row>
    <row r="1217" ht="12.75">
      <c r="F1217" s="3"/>
    </row>
    <row r="1218" ht="12.75">
      <c r="F1218" s="3"/>
    </row>
    <row r="1219" ht="12.75">
      <c r="F1219" s="3"/>
    </row>
    <row r="1220" ht="12.75">
      <c r="F1220" s="3"/>
    </row>
    <row r="1221" ht="12.75">
      <c r="F1221" s="3"/>
    </row>
  </sheetData>
  <sheetProtection/>
  <mergeCells count="3">
    <mergeCell ref="B6:C6"/>
    <mergeCell ref="F6:G6"/>
    <mergeCell ref="F7:I7"/>
  </mergeCells>
  <hyperlinks>
    <hyperlink ref="A233" r:id="rId1" display="   G0KSC LFA = G0KSC"/>
    <hyperlink ref="D234" r:id="rId2" display="YU7EF = YU7EF"/>
    <hyperlink ref="D219" r:id="rId3" display="M2 = M²"/>
    <hyperlink ref="A228" r:id="rId4" display="   DK7ZB = DK7ZB"/>
    <hyperlink ref="A236" r:id="rId5" display="   I0JXX = I0JXX"/>
    <hyperlink ref="A219" r:id="rId6" display="   CC = Cushcraft"/>
    <hyperlink ref="A217" r:id="rId7" display="   BVO = Eagle/DJ9BV"/>
    <hyperlink ref="A223" r:id="rId8" display="http://www.ct1ffu.com/site/"/>
    <hyperlink ref="A226" r:id="rId9" display="   DJ9BV = DJ9BV"/>
    <hyperlink ref="A231" r:id="rId10" display="   F9FT = F9FT"/>
    <hyperlink ref="A235" r:id="rId11" display="   HG = HYGAIN"/>
    <hyperlink ref="A227" r:id="rId12" display="   DJ9BV OPT = DJ9BV"/>
    <hyperlink ref="A232" r:id="rId13" display="   Flexa = FlexaYagi"/>
    <hyperlink ref="A234" r:id="rId14" display="   G4CQM = G4CQM"/>
    <hyperlink ref="A229" r:id="rId15" display="Dual = Antennas-Amplifiers"/>
    <hyperlink ref="A225" r:id="rId16" display="  DG7YBN = DG7YBN"/>
    <hyperlink ref="A238" r:id="rId17" display="InnoVAntennas = G0KSC"/>
    <hyperlink ref="A215" r:id="rId18" display="   Ant-Ampifiers=Antenna-Amplifiers"/>
  </hyperlinks>
  <printOptions/>
  <pageMargins left="0.75" right="0.75" top="1" bottom="1" header="0.5" footer="0.5"/>
  <pageSetup horizontalDpi="300" verticalDpi="300" orientation="portrait" r:id="rId19"/>
</worksheet>
</file>

<file path=xl/worksheets/sheet2.xml><?xml version="1.0" encoding="utf-8"?>
<worksheet xmlns="http://schemas.openxmlformats.org/spreadsheetml/2006/main" xmlns:r="http://schemas.openxmlformats.org/officeDocument/2006/relationships">
  <sheetPr codeName="Tabelle3"/>
  <dimension ref="A2:AS1531"/>
  <sheetViews>
    <sheetView zoomScalePageLayoutView="0" workbookViewId="0" topLeftCell="A1">
      <pane ySplit="10" topLeftCell="A126" activePane="bottomLeft" state="frozen"/>
      <selection pane="topLeft" activeCell="A15" sqref="A15:IV15"/>
      <selection pane="bottomLeft" activeCell="I363" sqref="I363:I364"/>
    </sheetView>
  </sheetViews>
  <sheetFormatPr defaultColWidth="9.140625" defaultRowHeight="12.75"/>
  <cols>
    <col min="1" max="1" width="37.7109375" style="0" customWidth="1"/>
    <col min="2" max="4" width="9.140625" style="0" customWidth="1"/>
    <col min="5" max="5" width="10.57421875" style="0" customWidth="1"/>
    <col min="6" max="6" width="11.00390625" style="0" bestFit="1" customWidth="1"/>
    <col min="7" max="7" width="9.8515625" style="0" customWidth="1"/>
    <col min="8" max="9" width="9.140625" style="0" customWidth="1"/>
    <col min="10" max="12" width="7.8515625" style="0" customWidth="1"/>
    <col min="13" max="13" width="9.140625" style="0" customWidth="1"/>
    <col min="14" max="14" width="10.8515625" style="0" customWidth="1"/>
    <col min="15" max="15" width="12.7109375" style="0" customWidth="1"/>
    <col min="16" max="16" width="15.7109375" style="0" customWidth="1"/>
    <col min="17" max="17" width="9.140625" style="11" customWidth="1"/>
    <col min="18" max="18" width="2.00390625" style="11" customWidth="1"/>
    <col min="19" max="19" width="9.140625" style="0" hidden="1" customWidth="1"/>
    <col min="20" max="20" width="9.140625" style="147" hidden="1" customWidth="1"/>
    <col min="21" max="21" width="10.00390625" style="147" hidden="1" customWidth="1"/>
    <col min="22" max="22" width="9.7109375" style="0" hidden="1" customWidth="1"/>
  </cols>
  <sheetData>
    <row r="2" spans="2:6" ht="12.75">
      <c r="B2" s="28" t="s">
        <v>111</v>
      </c>
      <c r="F2" s="28" t="s">
        <v>720</v>
      </c>
    </row>
    <row r="3" spans="2:9" ht="12.75">
      <c r="B3" s="156" t="s">
        <v>711</v>
      </c>
      <c r="C3" s="156"/>
      <c r="D3" s="156"/>
      <c r="F3" t="s">
        <v>92</v>
      </c>
      <c r="H3" s="358">
        <v>1600</v>
      </c>
      <c r="I3" t="s">
        <v>32</v>
      </c>
    </row>
    <row r="4" spans="6:9" ht="12.75">
      <c r="F4" t="s">
        <v>93</v>
      </c>
      <c r="H4" s="350">
        <v>5400</v>
      </c>
      <c r="I4" t="s">
        <v>32</v>
      </c>
    </row>
    <row r="5" spans="6:9" ht="12.75">
      <c r="F5" t="s">
        <v>94</v>
      </c>
      <c r="H5" s="368">
        <v>14550</v>
      </c>
      <c r="I5" t="s">
        <v>32</v>
      </c>
    </row>
    <row r="6" spans="1:9" ht="17.25" customHeight="1">
      <c r="A6" s="120"/>
      <c r="B6" s="460" t="s">
        <v>326</v>
      </c>
      <c r="C6" s="460"/>
      <c r="D6" s="367">
        <v>290</v>
      </c>
      <c r="E6" s="152" t="s">
        <v>32</v>
      </c>
      <c r="F6" s="455" t="s">
        <v>327</v>
      </c>
      <c r="G6" s="455"/>
      <c r="H6" s="367">
        <v>5400</v>
      </c>
      <c r="I6" s="152" t="s">
        <v>32</v>
      </c>
    </row>
    <row r="7" spans="1:22" ht="16.5" customHeight="1">
      <c r="A7" s="365"/>
      <c r="B7" s="363"/>
      <c r="C7" s="357"/>
      <c r="D7" s="339"/>
      <c r="E7" s="346"/>
      <c r="F7" s="363" t="s">
        <v>851</v>
      </c>
      <c r="G7" s="347"/>
      <c r="H7" s="339"/>
      <c r="I7" s="369"/>
      <c r="J7" s="360"/>
      <c r="K7" s="360"/>
      <c r="L7" s="361" t="s">
        <v>553</v>
      </c>
      <c r="M7" s="360"/>
      <c r="N7" s="362"/>
      <c r="O7" s="120"/>
      <c r="P7" s="120"/>
      <c r="Q7" s="105"/>
      <c r="R7" s="105"/>
      <c r="S7" s="332"/>
      <c r="T7" s="333"/>
      <c r="U7" s="333"/>
      <c r="V7" s="334"/>
    </row>
    <row r="8" spans="1:22" ht="12.75">
      <c r="A8" s="366"/>
      <c r="B8" s="364"/>
      <c r="C8" s="335" t="s">
        <v>834</v>
      </c>
      <c r="D8" s="148"/>
      <c r="E8" s="212"/>
      <c r="F8" s="461" t="s">
        <v>452</v>
      </c>
      <c r="G8" s="462"/>
      <c r="H8" s="462"/>
      <c r="I8" s="463"/>
      <c r="J8" s="148" t="s">
        <v>1232</v>
      </c>
      <c r="K8" s="212" t="s">
        <v>1231</v>
      </c>
      <c r="L8" s="213" t="s">
        <v>1259</v>
      </c>
      <c r="M8" s="214"/>
      <c r="N8" s="24"/>
      <c r="O8" s="346"/>
      <c r="P8" s="370" t="s">
        <v>260</v>
      </c>
      <c r="Q8" s="370"/>
      <c r="R8" s="247"/>
      <c r="S8" s="191"/>
      <c r="T8" s="273"/>
      <c r="U8" s="275"/>
      <c r="V8" s="253" t="s">
        <v>939</v>
      </c>
    </row>
    <row r="9" spans="1:22" ht="12.75">
      <c r="A9" s="52" t="s">
        <v>557</v>
      </c>
      <c r="B9" s="53" t="s">
        <v>558</v>
      </c>
      <c r="C9" s="53" t="s">
        <v>559</v>
      </c>
      <c r="D9" s="53" t="s">
        <v>560</v>
      </c>
      <c r="E9" s="53" t="s">
        <v>561</v>
      </c>
      <c r="F9" s="53" t="s">
        <v>700</v>
      </c>
      <c r="G9" s="53" t="s">
        <v>701</v>
      </c>
      <c r="H9" s="53" t="s">
        <v>702</v>
      </c>
      <c r="I9" s="54" t="s">
        <v>830</v>
      </c>
      <c r="J9" s="53" t="s">
        <v>563</v>
      </c>
      <c r="K9" s="53" t="s">
        <v>1233</v>
      </c>
      <c r="L9" s="53" t="s">
        <v>1234</v>
      </c>
      <c r="M9" s="53" t="s">
        <v>564</v>
      </c>
      <c r="N9" s="53" t="s">
        <v>565</v>
      </c>
      <c r="O9" s="53" t="s">
        <v>1235</v>
      </c>
      <c r="P9" s="109" t="s">
        <v>261</v>
      </c>
      <c r="Q9" s="53" t="s">
        <v>223</v>
      </c>
      <c r="R9" s="250"/>
      <c r="S9" s="254" t="s">
        <v>702</v>
      </c>
      <c r="T9" s="280" t="s">
        <v>946</v>
      </c>
      <c r="U9" s="274" t="s">
        <v>979</v>
      </c>
      <c r="V9" s="255" t="s">
        <v>1178</v>
      </c>
    </row>
    <row r="10" spans="1:22" ht="12.75">
      <c r="A10" s="56" t="s">
        <v>566</v>
      </c>
      <c r="B10" s="57" t="s">
        <v>1166</v>
      </c>
      <c r="C10" s="58" t="s">
        <v>126</v>
      </c>
      <c r="D10" s="58" t="s">
        <v>568</v>
      </c>
      <c r="E10" s="58" t="s">
        <v>568</v>
      </c>
      <c r="F10" s="59" t="s">
        <v>567</v>
      </c>
      <c r="G10" s="58" t="s">
        <v>705</v>
      </c>
      <c r="H10" s="58" t="s">
        <v>705</v>
      </c>
      <c r="I10" s="60" t="s">
        <v>570</v>
      </c>
      <c r="J10" s="58" t="s">
        <v>570</v>
      </c>
      <c r="K10" s="58" t="s">
        <v>570</v>
      </c>
      <c r="L10" s="58" t="s">
        <v>570</v>
      </c>
      <c r="M10" s="58" t="s">
        <v>571</v>
      </c>
      <c r="N10" s="58" t="s">
        <v>706</v>
      </c>
      <c r="O10" s="58" t="s">
        <v>1236</v>
      </c>
      <c r="P10" s="58" t="s">
        <v>1308</v>
      </c>
      <c r="Q10" s="57"/>
      <c r="R10" s="251"/>
      <c r="S10" s="256" t="s">
        <v>941</v>
      </c>
      <c r="T10" s="281" t="s">
        <v>944</v>
      </c>
      <c r="U10" s="275" t="s">
        <v>980</v>
      </c>
      <c r="V10" s="257" t="s">
        <v>938</v>
      </c>
    </row>
    <row r="11" spans="1:16" ht="12.75">
      <c r="A11" s="3"/>
      <c r="B11" s="11"/>
      <c r="C11" s="4"/>
      <c r="D11" s="4"/>
      <c r="E11" s="4"/>
      <c r="F11" s="46"/>
      <c r="G11" s="4"/>
      <c r="H11" s="4"/>
      <c r="I11" s="4"/>
      <c r="J11" s="4"/>
      <c r="K11" s="4"/>
      <c r="L11" s="4"/>
      <c r="M11" s="4"/>
      <c r="N11" s="4"/>
      <c r="O11" s="4"/>
      <c r="P11" s="4"/>
    </row>
    <row r="12" spans="1:22" ht="12.75">
      <c r="A12" s="97" t="s">
        <v>117</v>
      </c>
      <c r="B12" s="64">
        <v>0.43</v>
      </c>
      <c r="C12" s="64">
        <v>11.1</v>
      </c>
      <c r="D12" s="64">
        <v>3.5</v>
      </c>
      <c r="E12" s="64">
        <v>2</v>
      </c>
      <c r="F12" s="64">
        <v>16.8</v>
      </c>
      <c r="G12" s="65">
        <v>3.9</v>
      </c>
      <c r="H12" s="65">
        <f aca="true" t="shared" si="0" ref="H12:H82">((U12/1000*H$6+(1-U12/1000)*D$6)+G12)/(G12/290+1)</f>
        <v>446.53026241919014</v>
      </c>
      <c r="I12" s="311">
        <f>F12+2.15-10*LOG(H12)</f>
        <v>-7.548508973931966</v>
      </c>
      <c r="J12" s="65">
        <v>23.4</v>
      </c>
      <c r="K12" s="65">
        <v>22</v>
      </c>
      <c r="L12" s="65" t="s">
        <v>1249</v>
      </c>
      <c r="M12" s="65">
        <v>50.4</v>
      </c>
      <c r="N12" s="67" t="s">
        <v>663</v>
      </c>
      <c r="O12" s="98" t="s">
        <v>1225</v>
      </c>
      <c r="P12" s="67" t="s">
        <v>1287</v>
      </c>
      <c r="Q12" s="98"/>
      <c r="R12" s="105"/>
      <c r="S12" s="225">
        <v>225.70000000000002</v>
      </c>
      <c r="T12" s="282">
        <f aca="true" t="shared" si="1" ref="T12:T82">(S12-G12)*(G12/290+1)+G12*((G12/290+1)-1)</f>
        <v>224.83527586206895</v>
      </c>
      <c r="U12" s="276">
        <f>(T12-200)*1.25</f>
        <v>31.044094827586193</v>
      </c>
      <c r="V12" s="232">
        <f aca="true" t="shared" si="2" ref="V12:V82">S12-H12</f>
        <v>-220.83026241919012</v>
      </c>
    </row>
    <row r="13" spans="1:22" ht="12.75">
      <c r="A13" s="97" t="s">
        <v>370</v>
      </c>
      <c r="B13" s="64">
        <v>0.588</v>
      </c>
      <c r="C13" s="64">
        <v>7.91</v>
      </c>
      <c r="D13" s="64">
        <v>2.68</v>
      </c>
      <c r="E13" s="64">
        <v>1.744</v>
      </c>
      <c r="F13" s="64">
        <v>13.99</v>
      </c>
      <c r="G13" s="65">
        <v>2.02</v>
      </c>
      <c r="H13" s="65">
        <f t="shared" si="0"/>
        <v>609.7418973700429</v>
      </c>
      <c r="I13" s="311">
        <f aca="true" t="shared" si="3" ref="I13:I85">F13+2.15-10*LOG(H13)</f>
        <v>-11.711460378486464</v>
      </c>
      <c r="J13" s="65">
        <v>17.74</v>
      </c>
      <c r="K13" s="65" t="s">
        <v>1249</v>
      </c>
      <c r="L13" s="65" t="s">
        <v>1249</v>
      </c>
      <c r="M13" s="65">
        <v>49.4</v>
      </c>
      <c r="N13" s="67" t="s">
        <v>669</v>
      </c>
      <c r="O13" s="98" t="s">
        <v>1223</v>
      </c>
      <c r="P13" s="67" t="s">
        <v>1287</v>
      </c>
      <c r="Q13" s="98"/>
      <c r="R13" s="105"/>
      <c r="S13" s="225">
        <v>250.67999999999998</v>
      </c>
      <c r="T13" s="282">
        <f t="shared" si="1"/>
        <v>250.40611586206896</v>
      </c>
      <c r="U13" s="276">
        <f aca="true" t="shared" si="4" ref="U13:U84">(T13-200)*1.25</f>
        <v>63.0076448275862</v>
      </c>
      <c r="V13" s="232">
        <f t="shared" si="2"/>
        <v>-359.06189737004297</v>
      </c>
    </row>
    <row r="14" spans="1:22" ht="12.75">
      <c r="A14" s="97" t="s">
        <v>493</v>
      </c>
      <c r="B14" s="64">
        <v>0.752</v>
      </c>
      <c r="C14" s="64">
        <v>8.18</v>
      </c>
      <c r="D14" s="64">
        <v>2.291</v>
      </c>
      <c r="E14" s="64">
        <v>1.77</v>
      </c>
      <c r="F14" s="64">
        <v>14.18</v>
      </c>
      <c r="G14" s="65">
        <v>1.9</v>
      </c>
      <c r="H14" s="65">
        <f t="shared" si="0"/>
        <v>506.62684352517954</v>
      </c>
      <c r="I14" s="311">
        <f t="shared" si="3"/>
        <v>-10.716881970731762</v>
      </c>
      <c r="J14" s="65">
        <v>21.48</v>
      </c>
      <c r="K14" s="65" t="s">
        <v>1249</v>
      </c>
      <c r="L14" s="65" t="s">
        <v>1249</v>
      </c>
      <c r="M14" s="65">
        <v>49.65</v>
      </c>
      <c r="N14" s="67" t="s">
        <v>585</v>
      </c>
      <c r="O14" s="98" t="s">
        <v>1225</v>
      </c>
      <c r="P14" s="67" t="s">
        <v>1296</v>
      </c>
      <c r="Q14" s="98"/>
      <c r="R14" s="105"/>
      <c r="S14" s="225">
        <v>234.5</v>
      </c>
      <c r="T14" s="282">
        <f t="shared" si="1"/>
        <v>234.13637931034478</v>
      </c>
      <c r="U14" s="276">
        <f t="shared" si="4"/>
        <v>42.670474137930974</v>
      </c>
      <c r="V14" s="232">
        <f t="shared" si="2"/>
        <v>-272.12684352517954</v>
      </c>
    </row>
    <row r="15" spans="1:22" ht="12.75">
      <c r="A15" s="97" t="s">
        <v>347</v>
      </c>
      <c r="B15" s="64">
        <v>0.865</v>
      </c>
      <c r="C15" s="64">
        <v>8.94</v>
      </c>
      <c r="D15" s="64">
        <v>2.443</v>
      </c>
      <c r="E15" s="64">
        <v>1.985</v>
      </c>
      <c r="F15" s="64">
        <v>14.94</v>
      </c>
      <c r="G15" s="65">
        <v>3.17</v>
      </c>
      <c r="H15" s="65">
        <f t="shared" si="0"/>
        <v>520.6963441987583</v>
      </c>
      <c r="I15" s="311">
        <f t="shared" si="3"/>
        <v>-10.07584528511337</v>
      </c>
      <c r="J15" s="65">
        <v>18.89</v>
      </c>
      <c r="K15" s="65">
        <v>18.3</v>
      </c>
      <c r="L15" s="65" t="s">
        <v>1249</v>
      </c>
      <c r="M15" s="65">
        <v>53.4</v>
      </c>
      <c r="N15" s="67" t="s">
        <v>606</v>
      </c>
      <c r="O15" s="98" t="s">
        <v>1223</v>
      </c>
      <c r="P15" s="67" t="s">
        <v>1287</v>
      </c>
      <c r="Q15" s="98"/>
      <c r="R15" s="105"/>
      <c r="S15" s="225">
        <v>237.08999999999997</v>
      </c>
      <c r="T15" s="282">
        <f t="shared" si="1"/>
        <v>236.51163896551722</v>
      </c>
      <c r="U15" s="276">
        <f t="shared" si="4"/>
        <v>45.63954870689653</v>
      </c>
      <c r="V15" s="232">
        <f t="shared" si="2"/>
        <v>-283.60634419875834</v>
      </c>
    </row>
    <row r="16" spans="1:22" ht="12.75">
      <c r="A16" s="96" t="s">
        <v>622</v>
      </c>
      <c r="B16" s="64">
        <v>1</v>
      </c>
      <c r="C16" s="64">
        <v>9.46</v>
      </c>
      <c r="D16" s="64">
        <v>2.6</v>
      </c>
      <c r="E16" s="64">
        <v>2.17</v>
      </c>
      <c r="F16" s="64">
        <v>15.44</v>
      </c>
      <c r="G16" s="65">
        <v>7.9</v>
      </c>
      <c r="H16" s="65">
        <f t="shared" si="0"/>
        <v>592.2136593655588</v>
      </c>
      <c r="I16" s="311">
        <f t="shared" si="3"/>
        <v>-10.134784201398649</v>
      </c>
      <c r="J16" s="65">
        <v>18.9</v>
      </c>
      <c r="K16" s="65">
        <v>17.1</v>
      </c>
      <c r="L16" s="65" t="s">
        <v>1249</v>
      </c>
      <c r="M16" s="65">
        <v>56.7</v>
      </c>
      <c r="N16" s="67" t="s">
        <v>707</v>
      </c>
      <c r="O16" s="98" t="s">
        <v>1225</v>
      </c>
      <c r="P16" s="67" t="s">
        <v>1296</v>
      </c>
      <c r="Q16" s="98"/>
      <c r="R16" s="105"/>
      <c r="S16" s="225">
        <v>249.7</v>
      </c>
      <c r="T16" s="282">
        <f t="shared" si="1"/>
        <v>248.60217241379308</v>
      </c>
      <c r="U16" s="276">
        <f t="shared" si="4"/>
        <v>60.752715517241356</v>
      </c>
      <c r="V16" s="232">
        <f t="shared" si="2"/>
        <v>-342.5136593655588</v>
      </c>
    </row>
    <row r="17" spans="1:22" ht="12.75">
      <c r="A17" s="97" t="s">
        <v>341</v>
      </c>
      <c r="B17" s="64">
        <v>1.04</v>
      </c>
      <c r="C17" s="64">
        <v>12.47</v>
      </c>
      <c r="D17" s="64">
        <v>3.9</v>
      </c>
      <c r="E17" s="64">
        <v>3</v>
      </c>
      <c r="F17" s="64">
        <v>18.25</v>
      </c>
      <c r="G17" s="65">
        <v>4.63</v>
      </c>
      <c r="H17" s="65">
        <f t="shared" si="0"/>
        <v>684.2728048823947</v>
      </c>
      <c r="I17" s="311">
        <f t="shared" si="3"/>
        <v>-7.952292801333794</v>
      </c>
      <c r="J17" s="65">
        <v>26.5</v>
      </c>
      <c r="K17" s="65">
        <v>22.9</v>
      </c>
      <c r="L17" s="65">
        <v>24.8</v>
      </c>
      <c r="M17" s="65">
        <v>49.9</v>
      </c>
      <c r="N17" s="64" t="s">
        <v>629</v>
      </c>
      <c r="O17" s="98" t="s">
        <v>1225</v>
      </c>
      <c r="P17" s="67" t="s">
        <v>1287</v>
      </c>
      <c r="Q17" s="67" t="s">
        <v>915</v>
      </c>
      <c r="R17" s="177"/>
      <c r="S17" s="225">
        <v>263.14</v>
      </c>
      <c r="T17" s="282">
        <f t="shared" si="1"/>
        <v>262.7111662068965</v>
      </c>
      <c r="U17" s="276">
        <f t="shared" si="4"/>
        <v>78.38895775862063</v>
      </c>
      <c r="V17" s="232">
        <f t="shared" si="2"/>
        <v>-421.1328048823947</v>
      </c>
    </row>
    <row r="18" spans="1:22" ht="12.75">
      <c r="A18" s="97" t="s">
        <v>377</v>
      </c>
      <c r="B18" s="64">
        <v>1.1</v>
      </c>
      <c r="C18" s="64">
        <v>9.69</v>
      </c>
      <c r="D18" s="64">
        <v>2.64</v>
      </c>
      <c r="E18" s="64">
        <v>2.21</v>
      </c>
      <c r="F18" s="64">
        <v>15.67</v>
      </c>
      <c r="G18" s="65">
        <v>8.2</v>
      </c>
      <c r="H18" s="65">
        <f t="shared" si="0"/>
        <v>519.4719014084508</v>
      </c>
      <c r="I18" s="311">
        <f t="shared" si="3"/>
        <v>-9.33562061242014</v>
      </c>
      <c r="J18" s="65">
        <v>24.1</v>
      </c>
      <c r="K18" s="65">
        <v>18.4</v>
      </c>
      <c r="L18" s="65" t="s">
        <v>1249</v>
      </c>
      <c r="M18" s="65">
        <v>48.3</v>
      </c>
      <c r="N18" s="67" t="s">
        <v>658</v>
      </c>
      <c r="O18" s="98" t="s">
        <v>1227</v>
      </c>
      <c r="P18" s="98" t="s">
        <v>1287</v>
      </c>
      <c r="Q18" s="98"/>
      <c r="R18" s="105"/>
      <c r="S18" s="225">
        <v>238.39999999999998</v>
      </c>
      <c r="T18" s="282">
        <f t="shared" si="1"/>
        <v>236.94096551724138</v>
      </c>
      <c r="U18" s="276">
        <f t="shared" si="4"/>
        <v>46.176206896551726</v>
      </c>
      <c r="V18" s="232">
        <f t="shared" si="2"/>
        <v>-281.0719014084508</v>
      </c>
    </row>
    <row r="19" spans="1:22" ht="12.75">
      <c r="A19" s="96" t="s">
        <v>342</v>
      </c>
      <c r="B19" s="64">
        <v>1.13</v>
      </c>
      <c r="C19" s="64">
        <v>9.69</v>
      </c>
      <c r="D19" s="64">
        <v>2.6</v>
      </c>
      <c r="E19" s="64">
        <v>2.19</v>
      </c>
      <c r="F19" s="64">
        <v>15.64</v>
      </c>
      <c r="G19" s="65">
        <v>4.04</v>
      </c>
      <c r="H19" s="65">
        <f t="shared" si="0"/>
        <v>517.4808067779893</v>
      </c>
      <c r="I19" s="311">
        <f t="shared" si="3"/>
        <v>-9.34894246563761</v>
      </c>
      <c r="J19" s="65">
        <v>24.44</v>
      </c>
      <c r="K19" s="65">
        <v>19.8</v>
      </c>
      <c r="L19" s="65" t="s">
        <v>1249</v>
      </c>
      <c r="M19" s="65">
        <v>49.5</v>
      </c>
      <c r="N19" s="67" t="s">
        <v>589</v>
      </c>
      <c r="O19" s="98" t="s">
        <v>1223</v>
      </c>
      <c r="P19" s="98" t="s">
        <v>1287</v>
      </c>
      <c r="Q19" s="98"/>
      <c r="R19" s="105"/>
      <c r="S19" s="225">
        <v>236.85</v>
      </c>
      <c r="T19" s="282">
        <f t="shared" si="1"/>
        <v>236.10956551724138</v>
      </c>
      <c r="U19" s="276">
        <f t="shared" si="4"/>
        <v>45.13695689655172</v>
      </c>
      <c r="V19" s="232">
        <f t="shared" si="2"/>
        <v>-280.6308067779893</v>
      </c>
    </row>
    <row r="20" spans="1:22" ht="12.75">
      <c r="A20" s="96" t="s">
        <v>1077</v>
      </c>
      <c r="B20" s="64">
        <v>1.13</v>
      </c>
      <c r="C20" s="64">
        <v>9.75</v>
      </c>
      <c r="D20" s="64">
        <v>2.651</v>
      </c>
      <c r="E20" s="64">
        <v>2.194</v>
      </c>
      <c r="F20" s="64">
        <v>15.73</v>
      </c>
      <c r="G20" s="65">
        <v>3.5</v>
      </c>
      <c r="H20" s="65">
        <f t="shared" si="0"/>
        <v>516.288341141397</v>
      </c>
      <c r="I20" s="311">
        <f t="shared" si="3"/>
        <v>-9.248923178902853</v>
      </c>
      <c r="J20" s="65">
        <v>22.73</v>
      </c>
      <c r="K20" s="65">
        <v>18.35</v>
      </c>
      <c r="L20" s="65" t="s">
        <v>1249</v>
      </c>
      <c r="M20" s="65">
        <v>49.83</v>
      </c>
      <c r="N20" s="67" t="s">
        <v>750</v>
      </c>
      <c r="O20" s="98" t="s">
        <v>1224</v>
      </c>
      <c r="P20" s="98" t="s">
        <v>1296</v>
      </c>
      <c r="Q20" s="98"/>
      <c r="R20" s="105"/>
      <c r="S20" s="225">
        <v>236.5</v>
      </c>
      <c r="T20" s="282">
        <f t="shared" si="1"/>
        <v>235.8543103448276</v>
      </c>
      <c r="U20" s="276">
        <f t="shared" si="4"/>
        <v>44.81788793103451</v>
      </c>
      <c r="V20" s="232">
        <f t="shared" si="2"/>
        <v>-279.78834114139704</v>
      </c>
    </row>
    <row r="21" spans="1:22" ht="12.75">
      <c r="A21" s="97" t="s">
        <v>1055</v>
      </c>
      <c r="B21" s="64">
        <v>1.15</v>
      </c>
      <c r="C21" s="64">
        <v>10.21</v>
      </c>
      <c r="D21" s="64">
        <v>2.915</v>
      </c>
      <c r="E21" s="64">
        <v>2.547</v>
      </c>
      <c r="F21" s="64">
        <v>16.18</v>
      </c>
      <c r="G21" s="65">
        <v>7.3</v>
      </c>
      <c r="H21" s="65">
        <f t="shared" si="0"/>
        <v>835.4293340060548</v>
      </c>
      <c r="I21" s="311">
        <f t="shared" si="3"/>
        <v>-10.889097203584775</v>
      </c>
      <c r="J21" s="65">
        <v>16.49</v>
      </c>
      <c r="K21" s="65">
        <v>12.13</v>
      </c>
      <c r="L21" s="65" t="s">
        <v>1249</v>
      </c>
      <c r="M21" s="65">
        <v>11.85</v>
      </c>
      <c r="N21" s="67" t="s">
        <v>1056</v>
      </c>
      <c r="O21" s="98" t="s">
        <v>1225</v>
      </c>
      <c r="P21" s="98" t="s">
        <v>1296</v>
      </c>
      <c r="Q21" s="98"/>
      <c r="R21" s="105"/>
      <c r="S21" s="225">
        <v>287.6</v>
      </c>
      <c r="T21" s="282">
        <f t="shared" si="1"/>
        <v>287.5395862068966</v>
      </c>
      <c r="U21" s="276">
        <f t="shared" si="4"/>
        <v>109.42448275862077</v>
      </c>
      <c r="V21" s="232">
        <f t="shared" si="2"/>
        <v>-547.8293340060548</v>
      </c>
    </row>
    <row r="22" spans="1:22" ht="12.75">
      <c r="A22" s="97" t="s">
        <v>494</v>
      </c>
      <c r="B22" s="64">
        <v>1.153</v>
      </c>
      <c r="C22" s="64">
        <v>9.55</v>
      </c>
      <c r="D22" s="64">
        <v>2.557</v>
      </c>
      <c r="E22" s="64">
        <v>2.112</v>
      </c>
      <c r="F22" s="64">
        <v>15.5</v>
      </c>
      <c r="G22" s="65">
        <v>2.3</v>
      </c>
      <c r="H22" s="65">
        <f t="shared" si="0"/>
        <v>482.8502724084844</v>
      </c>
      <c r="I22" s="311">
        <f t="shared" si="3"/>
        <v>-9.188124807562438</v>
      </c>
      <c r="J22" s="65">
        <v>24.36</v>
      </c>
      <c r="K22" s="65">
        <v>20.2</v>
      </c>
      <c r="L22" s="65" t="s">
        <v>1249</v>
      </c>
      <c r="M22" s="65">
        <v>48.71</v>
      </c>
      <c r="N22" s="67" t="s">
        <v>658</v>
      </c>
      <c r="O22" s="98" t="s">
        <v>1225</v>
      </c>
      <c r="P22" s="98" t="s">
        <v>1296</v>
      </c>
      <c r="Q22" s="98"/>
      <c r="R22" s="105"/>
      <c r="S22" s="225">
        <v>230.9</v>
      </c>
      <c r="T22" s="282">
        <f t="shared" si="1"/>
        <v>230.43127586206896</v>
      </c>
      <c r="U22" s="276">
        <f t="shared" si="4"/>
        <v>38.0390948275862</v>
      </c>
      <c r="V22" s="232">
        <f t="shared" si="2"/>
        <v>-251.95027240848438</v>
      </c>
    </row>
    <row r="23" spans="1:22" ht="12.75">
      <c r="A23" s="97" t="s">
        <v>1306</v>
      </c>
      <c r="B23" s="64">
        <v>1.16</v>
      </c>
      <c r="C23" s="64">
        <v>9.73</v>
      </c>
      <c r="D23" s="64">
        <v>2.63</v>
      </c>
      <c r="E23" s="64">
        <v>2.22</v>
      </c>
      <c r="F23" s="64">
        <v>15.71</v>
      </c>
      <c r="G23" s="65">
        <v>5.5</v>
      </c>
      <c r="H23" s="65">
        <f t="shared" si="0"/>
        <v>535.4388769035534</v>
      </c>
      <c r="I23" s="311">
        <f t="shared" si="3"/>
        <v>-9.427099010528526</v>
      </c>
      <c r="J23" s="65">
        <v>23.7</v>
      </c>
      <c r="K23" s="65">
        <v>16.4</v>
      </c>
      <c r="L23" s="65" t="s">
        <v>1249</v>
      </c>
      <c r="M23" s="65">
        <v>27.2</v>
      </c>
      <c r="N23" s="67" t="s">
        <v>634</v>
      </c>
      <c r="O23" s="98" t="s">
        <v>1225</v>
      </c>
      <c r="P23" s="67" t="s">
        <v>1296</v>
      </c>
      <c r="Q23" s="98"/>
      <c r="R23" s="105"/>
      <c r="S23" s="225">
        <v>240.1</v>
      </c>
      <c r="T23" s="282">
        <f t="shared" si="1"/>
        <v>239.15362068965518</v>
      </c>
      <c r="U23" s="276">
        <f t="shared" si="4"/>
        <v>48.94202586206898</v>
      </c>
      <c r="V23" s="232">
        <f t="shared" si="2"/>
        <v>-295.33887690355334</v>
      </c>
    </row>
    <row r="24" spans="1:22" ht="12.75">
      <c r="A24" s="97" t="s">
        <v>1307</v>
      </c>
      <c r="B24" s="64">
        <v>1.16</v>
      </c>
      <c r="C24" s="64">
        <v>9.73</v>
      </c>
      <c r="D24" s="64">
        <v>2.3</v>
      </c>
      <c r="E24" s="64">
        <v>2.3</v>
      </c>
      <c r="F24" s="64">
        <v>15.58</v>
      </c>
      <c r="G24" s="65">
        <v>5.5</v>
      </c>
      <c r="H24" s="65">
        <f t="shared" si="0"/>
        <v>567.3763769035534</v>
      </c>
      <c r="I24" s="311">
        <f t="shared" si="3"/>
        <v>-9.808712496938707</v>
      </c>
      <c r="J24" s="65">
        <v>23.7</v>
      </c>
      <c r="K24" s="65">
        <v>16.4</v>
      </c>
      <c r="L24" s="65" t="s">
        <v>1249</v>
      </c>
      <c r="M24" s="65">
        <v>27.2</v>
      </c>
      <c r="N24" s="67" t="s">
        <v>634</v>
      </c>
      <c r="O24" s="98" t="s">
        <v>1225</v>
      </c>
      <c r="P24" s="67" t="s">
        <v>1296</v>
      </c>
      <c r="Q24" s="98"/>
      <c r="R24" s="105"/>
      <c r="S24" s="225">
        <v>245.10000000000002</v>
      </c>
      <c r="T24" s="282">
        <f t="shared" si="1"/>
        <v>244.2484482758621</v>
      </c>
      <c r="U24" s="276">
        <f t="shared" si="4"/>
        <v>55.31056034482763</v>
      </c>
      <c r="V24" s="232">
        <f t="shared" si="2"/>
        <v>-322.27637690355334</v>
      </c>
    </row>
    <row r="25" spans="1:22" ht="12.75">
      <c r="A25" s="97" t="s">
        <v>1157</v>
      </c>
      <c r="B25" s="64">
        <v>1.28</v>
      </c>
      <c r="C25" s="64">
        <v>9.94</v>
      </c>
      <c r="D25" s="64">
        <v>2.65</v>
      </c>
      <c r="E25" s="64">
        <v>2.26</v>
      </c>
      <c r="F25" s="64">
        <v>15.76</v>
      </c>
      <c r="G25" s="65">
        <v>3.66</v>
      </c>
      <c r="H25" s="65">
        <f t="shared" si="0"/>
        <v>570.0809819263774</v>
      </c>
      <c r="I25" s="311">
        <f t="shared" si="3"/>
        <v>-9.64936553050794</v>
      </c>
      <c r="J25" s="65">
        <v>18.4</v>
      </c>
      <c r="K25" s="65">
        <v>16.1</v>
      </c>
      <c r="L25" s="65" t="s">
        <v>1249</v>
      </c>
      <c r="M25" s="65">
        <v>204.9</v>
      </c>
      <c r="N25" s="67" t="s">
        <v>585</v>
      </c>
      <c r="O25" s="98" t="s">
        <v>1226</v>
      </c>
      <c r="P25" s="67" t="s">
        <v>1287</v>
      </c>
      <c r="Q25" s="98"/>
      <c r="R25" s="105"/>
      <c r="S25" s="225">
        <v>244.97</v>
      </c>
      <c r="T25" s="282">
        <f t="shared" si="1"/>
        <v>244.40169034482759</v>
      </c>
      <c r="U25" s="276">
        <f t="shared" si="4"/>
        <v>55.50211293103448</v>
      </c>
      <c r="V25" s="232">
        <f t="shared" si="2"/>
        <v>-325.11098192637735</v>
      </c>
    </row>
    <row r="26" spans="1:22" ht="12.75">
      <c r="A26" s="97" t="s">
        <v>1158</v>
      </c>
      <c r="B26" s="64">
        <v>1.28</v>
      </c>
      <c r="C26" s="64">
        <v>9.94</v>
      </c>
      <c r="D26" s="64">
        <v>2.21</v>
      </c>
      <c r="E26" s="64">
        <v>2.03</v>
      </c>
      <c r="F26" s="64">
        <v>15.17</v>
      </c>
      <c r="G26" s="65">
        <v>3.66</v>
      </c>
      <c r="H26" s="65">
        <f t="shared" si="0"/>
        <v>537.9518569263776</v>
      </c>
      <c r="I26" s="311">
        <f t="shared" si="3"/>
        <v>-9.987434109698036</v>
      </c>
      <c r="J26" s="65">
        <v>18.4</v>
      </c>
      <c r="K26" s="65">
        <v>16.1</v>
      </c>
      <c r="L26" s="65" t="s">
        <v>1249</v>
      </c>
      <c r="M26" s="65">
        <v>204.9</v>
      </c>
      <c r="N26" s="67" t="s">
        <v>585</v>
      </c>
      <c r="O26" s="98" t="s">
        <v>1226</v>
      </c>
      <c r="P26" s="98" t="s">
        <v>1287</v>
      </c>
      <c r="Q26" s="98"/>
      <c r="R26" s="105"/>
      <c r="S26" s="225">
        <v>239.94</v>
      </c>
      <c r="T26" s="282">
        <f t="shared" si="1"/>
        <v>239.30820827586209</v>
      </c>
      <c r="U26" s="276">
        <f t="shared" si="4"/>
        <v>49.13526034482761</v>
      </c>
      <c r="V26" s="232">
        <f t="shared" si="2"/>
        <v>-298.01185692637756</v>
      </c>
    </row>
    <row r="27" spans="1:22" s="10" customFormat="1" ht="12.75">
      <c r="A27" s="97" t="s">
        <v>346</v>
      </c>
      <c r="B27" s="64">
        <v>1.32</v>
      </c>
      <c r="C27" s="64">
        <v>13.34</v>
      </c>
      <c r="D27" s="64">
        <v>4.17</v>
      </c>
      <c r="E27" s="64">
        <v>3.4</v>
      </c>
      <c r="F27" s="64">
        <v>19.3</v>
      </c>
      <c r="G27" s="65">
        <v>5.2</v>
      </c>
      <c r="H27" s="65">
        <f t="shared" si="0"/>
        <v>570.5047256097562</v>
      </c>
      <c r="I27" s="311">
        <f t="shared" si="3"/>
        <v>-6.11259246121001</v>
      </c>
      <c r="J27" s="65">
        <v>26.8</v>
      </c>
      <c r="K27" s="65">
        <v>23.6</v>
      </c>
      <c r="L27" s="65">
        <v>24.5</v>
      </c>
      <c r="M27" s="65">
        <v>52.7</v>
      </c>
      <c r="N27" s="63" t="s">
        <v>598</v>
      </c>
      <c r="O27" s="66" t="s">
        <v>1225</v>
      </c>
      <c r="P27" s="99" t="s">
        <v>1287</v>
      </c>
      <c r="Q27" s="99"/>
      <c r="R27" s="244"/>
      <c r="S27" s="225">
        <v>245.5</v>
      </c>
      <c r="T27" s="282">
        <f t="shared" si="1"/>
        <v>244.70206896551724</v>
      </c>
      <c r="U27" s="276">
        <f t="shared" si="4"/>
        <v>55.87758620689655</v>
      </c>
      <c r="V27" s="232">
        <f t="shared" si="2"/>
        <v>-325.0047256097562</v>
      </c>
    </row>
    <row r="28" spans="1:22" s="10" customFormat="1" ht="12.75">
      <c r="A28" s="97" t="s">
        <v>1275</v>
      </c>
      <c r="B28" s="64">
        <v>1.34</v>
      </c>
      <c r="C28" s="64">
        <v>10.49</v>
      </c>
      <c r="D28" s="64">
        <v>2.79</v>
      </c>
      <c r="E28" s="64">
        <v>2.5</v>
      </c>
      <c r="F28" s="64">
        <v>16.4</v>
      </c>
      <c r="G28" s="65">
        <v>3.15</v>
      </c>
      <c r="H28" s="65">
        <f t="shared" si="0"/>
        <v>613.5455156489853</v>
      </c>
      <c r="I28" s="311">
        <f t="shared" si="3"/>
        <v>-9.328467862349306</v>
      </c>
      <c r="J28" s="65">
        <v>19.8</v>
      </c>
      <c r="K28" s="65">
        <v>17.1</v>
      </c>
      <c r="L28" s="65" t="s">
        <v>1249</v>
      </c>
      <c r="M28" s="65">
        <v>199.9</v>
      </c>
      <c r="N28" s="63" t="s">
        <v>618</v>
      </c>
      <c r="O28" s="99" t="s">
        <v>1271</v>
      </c>
      <c r="P28" s="99" t="s">
        <v>1287</v>
      </c>
      <c r="Q28" s="99"/>
      <c r="R28" s="244"/>
      <c r="S28" s="225">
        <v>251.62</v>
      </c>
      <c r="T28" s="282">
        <f t="shared" si="1"/>
        <v>251.20311379310346</v>
      </c>
      <c r="U28" s="276">
        <f t="shared" si="4"/>
        <v>64.00389224137932</v>
      </c>
      <c r="V28" s="232">
        <f t="shared" si="2"/>
        <v>-361.9255156489853</v>
      </c>
    </row>
    <row r="29" spans="1:22" s="10" customFormat="1" ht="12.75">
      <c r="A29" s="97" t="s">
        <v>1288</v>
      </c>
      <c r="B29" s="64">
        <v>1.34</v>
      </c>
      <c r="C29" s="64">
        <v>10.49</v>
      </c>
      <c r="D29" s="64">
        <v>3</v>
      </c>
      <c r="E29" s="64">
        <v>2.43</v>
      </c>
      <c r="F29" s="64">
        <v>16.43</v>
      </c>
      <c r="G29" s="65">
        <v>3.45</v>
      </c>
      <c r="H29" s="65">
        <f t="shared" si="0"/>
        <v>587.9889991693644</v>
      </c>
      <c r="I29" s="311">
        <f t="shared" si="3"/>
        <v>-9.113692008299928</v>
      </c>
      <c r="J29" s="65">
        <v>19.8</v>
      </c>
      <c r="K29" s="65">
        <v>17.1</v>
      </c>
      <c r="L29" s="65" t="s">
        <v>1249</v>
      </c>
      <c r="M29" s="65">
        <v>199.9</v>
      </c>
      <c r="N29" s="63" t="s">
        <v>618</v>
      </c>
      <c r="O29" s="99" t="s">
        <v>1271</v>
      </c>
      <c r="P29" s="99" t="s">
        <v>1287</v>
      </c>
      <c r="Q29" s="99"/>
      <c r="R29" s="244"/>
      <c r="S29" s="225">
        <v>247.70999999999998</v>
      </c>
      <c r="T29" s="282">
        <f t="shared" si="1"/>
        <v>247.20689482758618</v>
      </c>
      <c r="U29" s="276">
        <f t="shared" si="4"/>
        <v>59.00861853448273</v>
      </c>
      <c r="V29" s="232">
        <f t="shared" si="2"/>
        <v>-340.27899916936445</v>
      </c>
    </row>
    <row r="30" spans="1:22" ht="12.75">
      <c r="A30" s="97" t="s">
        <v>1228</v>
      </c>
      <c r="B30" s="64">
        <v>1.39</v>
      </c>
      <c r="C30" s="64">
        <v>10.6</v>
      </c>
      <c r="D30" s="64">
        <v>2.84</v>
      </c>
      <c r="E30" s="64">
        <v>2.49</v>
      </c>
      <c r="F30" s="64">
        <v>16.51</v>
      </c>
      <c r="G30" s="65">
        <v>3.71</v>
      </c>
      <c r="H30" s="65">
        <f t="shared" si="0"/>
        <v>598.4725872586906</v>
      </c>
      <c r="I30" s="311">
        <f t="shared" si="3"/>
        <v>-9.110442625537303</v>
      </c>
      <c r="J30" s="65">
        <v>20.4</v>
      </c>
      <c r="K30" s="65">
        <v>16.1</v>
      </c>
      <c r="L30" s="65" t="s">
        <v>1249</v>
      </c>
      <c r="M30" s="65">
        <v>48</v>
      </c>
      <c r="N30" s="67" t="s">
        <v>663</v>
      </c>
      <c r="O30" s="98" t="s">
        <v>1223</v>
      </c>
      <c r="P30" s="98" t="s">
        <v>1287</v>
      </c>
      <c r="Q30" s="98"/>
      <c r="R30" s="105"/>
      <c r="S30" s="225">
        <v>249.43</v>
      </c>
      <c r="T30" s="282">
        <f t="shared" si="1"/>
        <v>248.91098379310344</v>
      </c>
      <c r="U30" s="276">
        <f t="shared" si="4"/>
        <v>61.1387297413793</v>
      </c>
      <c r="V30" s="232">
        <f t="shared" si="2"/>
        <v>-349.0425872586906</v>
      </c>
    </row>
    <row r="31" spans="1:22" s="10" customFormat="1" ht="12.75">
      <c r="A31" s="97" t="s">
        <v>444</v>
      </c>
      <c r="B31" s="64">
        <v>1.39</v>
      </c>
      <c r="C31" s="64">
        <v>10.6</v>
      </c>
      <c r="D31" s="64">
        <v>2.6</v>
      </c>
      <c r="E31" s="64">
        <v>2.2</v>
      </c>
      <c r="F31" s="64">
        <v>16.19</v>
      </c>
      <c r="G31" s="65">
        <v>3.71</v>
      </c>
      <c r="H31" s="65">
        <f t="shared" si="0"/>
        <v>497.3584622586904</v>
      </c>
      <c r="I31" s="311">
        <f t="shared" si="3"/>
        <v>-8.62669511603147</v>
      </c>
      <c r="J31" s="65">
        <v>20.4</v>
      </c>
      <c r="K31" s="65">
        <v>16.1</v>
      </c>
      <c r="L31" s="65" t="s">
        <v>1249</v>
      </c>
      <c r="M31" s="65">
        <v>48</v>
      </c>
      <c r="N31" s="63" t="s">
        <v>708</v>
      </c>
      <c r="O31" s="99" t="s">
        <v>1223</v>
      </c>
      <c r="P31" s="99" t="s">
        <v>1287</v>
      </c>
      <c r="Q31" s="99"/>
      <c r="R31" s="244"/>
      <c r="S31" s="225">
        <v>233.6</v>
      </c>
      <c r="T31" s="282">
        <f t="shared" si="1"/>
        <v>232.87846896551721</v>
      </c>
      <c r="U31" s="276">
        <f t="shared" si="4"/>
        <v>41.09808620689652</v>
      </c>
      <c r="V31" s="232">
        <f t="shared" si="2"/>
        <v>-263.75846225869043</v>
      </c>
    </row>
    <row r="32" spans="1:22" s="10" customFormat="1" ht="12.75">
      <c r="A32" s="97" t="s">
        <v>348</v>
      </c>
      <c r="B32" s="64">
        <v>1.39</v>
      </c>
      <c r="C32" s="64">
        <v>10.58</v>
      </c>
      <c r="D32" s="64">
        <v>2.838</v>
      </c>
      <c r="E32" s="64">
        <v>2.489</v>
      </c>
      <c r="F32" s="64">
        <v>16.5</v>
      </c>
      <c r="G32" s="65">
        <v>4.27</v>
      </c>
      <c r="H32" s="65">
        <f t="shared" si="0"/>
        <v>578.3576607579772</v>
      </c>
      <c r="I32" s="311">
        <f t="shared" si="3"/>
        <v>-8.971964924949688</v>
      </c>
      <c r="J32" s="65">
        <v>22.54</v>
      </c>
      <c r="K32" s="65">
        <v>15.2</v>
      </c>
      <c r="L32" s="65" t="s">
        <v>1249</v>
      </c>
      <c r="M32" s="65">
        <v>48.63</v>
      </c>
      <c r="N32" s="63" t="s">
        <v>651</v>
      </c>
      <c r="O32" s="99" t="s">
        <v>1223</v>
      </c>
      <c r="P32" s="99" t="s">
        <v>1287</v>
      </c>
      <c r="Q32" s="99"/>
      <c r="R32" s="244"/>
      <c r="S32" s="225">
        <v>246.45</v>
      </c>
      <c r="T32" s="282">
        <f t="shared" si="1"/>
        <v>245.80876379310342</v>
      </c>
      <c r="U32" s="276">
        <f t="shared" si="4"/>
        <v>57.26095474137928</v>
      </c>
      <c r="V32" s="232">
        <f t="shared" si="2"/>
        <v>-331.9076607579772</v>
      </c>
    </row>
    <row r="33" spans="1:22" s="5" customFormat="1" ht="12.75">
      <c r="A33" s="97" t="s">
        <v>183</v>
      </c>
      <c r="B33" s="64">
        <v>1.44</v>
      </c>
      <c r="C33" s="64">
        <v>10.59</v>
      </c>
      <c r="D33" s="64">
        <v>2.88</v>
      </c>
      <c r="E33" s="64">
        <v>2.47</v>
      </c>
      <c r="F33" s="64">
        <v>16.55</v>
      </c>
      <c r="G33" s="65">
        <v>4.5</v>
      </c>
      <c r="H33" s="65">
        <f t="shared" si="0"/>
        <v>553.962081918506</v>
      </c>
      <c r="I33" s="311">
        <f t="shared" si="3"/>
        <v>-8.734800387769152</v>
      </c>
      <c r="J33" s="65">
        <v>23.17</v>
      </c>
      <c r="K33" s="65">
        <v>17.4</v>
      </c>
      <c r="L33" s="65" t="s">
        <v>1249</v>
      </c>
      <c r="M33" s="65">
        <v>47.2</v>
      </c>
      <c r="N33" s="63" t="s">
        <v>1208</v>
      </c>
      <c r="O33" s="66" t="s">
        <v>1224</v>
      </c>
      <c r="P33" s="66" t="s">
        <v>1296</v>
      </c>
      <c r="Q33" s="63"/>
      <c r="R33" s="245"/>
      <c r="S33" s="228">
        <v>242.70000000000002</v>
      </c>
      <c r="T33" s="282">
        <f t="shared" si="1"/>
        <v>241.96603448275863</v>
      </c>
      <c r="U33" s="276">
        <f t="shared" si="4"/>
        <v>52.45754310344829</v>
      </c>
      <c r="V33" s="232">
        <f t="shared" si="2"/>
        <v>-311.26208191850594</v>
      </c>
    </row>
    <row r="34" spans="1:22" ht="12.75">
      <c r="A34" s="96" t="s">
        <v>1122</v>
      </c>
      <c r="B34" s="64">
        <v>1.45</v>
      </c>
      <c r="C34" s="64">
        <v>10.56</v>
      </c>
      <c r="D34" s="64">
        <v>2.83</v>
      </c>
      <c r="E34" s="64">
        <v>2.46</v>
      </c>
      <c r="F34" s="64">
        <v>16.47</v>
      </c>
      <c r="G34" s="65">
        <v>8.2</v>
      </c>
      <c r="H34" s="65">
        <f t="shared" si="0"/>
        <v>520.7494014084507</v>
      </c>
      <c r="I34" s="311">
        <f t="shared" si="3"/>
        <v>-8.546287794068096</v>
      </c>
      <c r="J34" s="65">
        <v>22.8</v>
      </c>
      <c r="K34" s="65">
        <v>17.9</v>
      </c>
      <c r="L34" s="65" t="s">
        <v>1249</v>
      </c>
      <c r="M34" s="65">
        <v>47.9</v>
      </c>
      <c r="N34" s="67" t="s">
        <v>585</v>
      </c>
      <c r="O34" s="98" t="s">
        <v>1227</v>
      </c>
      <c r="P34" s="98" t="s">
        <v>1287</v>
      </c>
      <c r="Q34" s="98"/>
      <c r="R34" s="105"/>
      <c r="S34" s="225">
        <v>238.6</v>
      </c>
      <c r="T34" s="282">
        <f t="shared" si="1"/>
        <v>237.14662068965518</v>
      </c>
      <c r="U34" s="276">
        <f t="shared" si="4"/>
        <v>46.433275862068975</v>
      </c>
      <c r="V34" s="232">
        <f t="shared" si="2"/>
        <v>-282.1494014084507</v>
      </c>
    </row>
    <row r="35" spans="1:22" s="10" customFormat="1" ht="12.75">
      <c r="A35" s="97" t="s">
        <v>338</v>
      </c>
      <c r="B35" s="64">
        <v>1.462</v>
      </c>
      <c r="C35" s="64">
        <v>10.85</v>
      </c>
      <c r="D35" s="64">
        <v>2.97</v>
      </c>
      <c r="E35" s="64">
        <v>2.624</v>
      </c>
      <c r="F35" s="64">
        <v>16.82</v>
      </c>
      <c r="G35" s="65">
        <v>3.77</v>
      </c>
      <c r="H35" s="65">
        <f t="shared" si="0"/>
        <v>615.411282082922</v>
      </c>
      <c r="I35" s="311">
        <f t="shared" si="3"/>
        <v>-8.921654537272417</v>
      </c>
      <c r="J35" s="65">
        <v>22.35</v>
      </c>
      <c r="K35" s="65">
        <v>14.8</v>
      </c>
      <c r="L35" s="65" t="s">
        <v>1249</v>
      </c>
      <c r="M35" s="65">
        <v>47.69</v>
      </c>
      <c r="N35" s="64" t="s">
        <v>581</v>
      </c>
      <c r="O35" s="99" t="s">
        <v>1227</v>
      </c>
      <c r="P35" s="99" t="s">
        <v>1287</v>
      </c>
      <c r="Q35" s="99"/>
      <c r="R35" s="244"/>
      <c r="S35" s="225">
        <v>252.1</v>
      </c>
      <c r="T35" s="282">
        <f t="shared" si="1"/>
        <v>251.60729999999998</v>
      </c>
      <c r="U35" s="276">
        <f t="shared" si="4"/>
        <v>64.50912499999998</v>
      </c>
      <c r="V35" s="232">
        <f t="shared" si="2"/>
        <v>-363.31128208292193</v>
      </c>
    </row>
    <row r="36" spans="1:22" s="10" customFormat="1" ht="12.75">
      <c r="A36" s="97" t="s">
        <v>339</v>
      </c>
      <c r="B36" s="64">
        <v>1.46</v>
      </c>
      <c r="C36" s="64">
        <v>10.85</v>
      </c>
      <c r="D36" s="64">
        <v>2.96</v>
      </c>
      <c r="E36" s="64">
        <v>2.606</v>
      </c>
      <c r="F36" s="64">
        <v>16.81</v>
      </c>
      <c r="G36" s="65">
        <v>3.77</v>
      </c>
      <c r="H36" s="65">
        <f t="shared" si="0"/>
        <v>598.3566570829219</v>
      </c>
      <c r="I36" s="311">
        <f t="shared" si="3"/>
        <v>-8.809601271835131</v>
      </c>
      <c r="J36" s="65">
        <v>22.4</v>
      </c>
      <c r="K36" s="65">
        <v>14.8</v>
      </c>
      <c r="L36" s="65" t="s">
        <v>1249</v>
      </c>
      <c r="M36" s="65">
        <v>47.7</v>
      </c>
      <c r="N36" s="64" t="s">
        <v>581</v>
      </c>
      <c r="O36" s="99" t="s">
        <v>1227</v>
      </c>
      <c r="P36" s="99" t="s">
        <v>1287</v>
      </c>
      <c r="Q36" s="99"/>
      <c r="R36" s="244"/>
      <c r="S36" s="225">
        <v>249.43</v>
      </c>
      <c r="T36" s="282">
        <f t="shared" si="1"/>
        <v>248.90258999999998</v>
      </c>
      <c r="U36" s="276">
        <f t="shared" si="4"/>
        <v>61.12823749999997</v>
      </c>
      <c r="V36" s="232">
        <f t="shared" si="2"/>
        <v>-348.92665708292185</v>
      </c>
    </row>
    <row r="37" spans="1:22" s="10" customFormat="1" ht="12.75">
      <c r="A37" s="97" t="s">
        <v>709</v>
      </c>
      <c r="B37" s="64">
        <v>1.5</v>
      </c>
      <c r="C37" s="64">
        <v>10.76</v>
      </c>
      <c r="D37" s="64">
        <v>2.89</v>
      </c>
      <c r="E37" s="64">
        <v>2.53</v>
      </c>
      <c r="F37" s="64">
        <v>16.69</v>
      </c>
      <c r="G37" s="65">
        <v>7.9</v>
      </c>
      <c r="H37" s="65">
        <f t="shared" si="0"/>
        <v>529.6161593655589</v>
      </c>
      <c r="I37" s="311">
        <f t="shared" si="3"/>
        <v>-8.399612275952176</v>
      </c>
      <c r="J37" s="65">
        <v>23.5</v>
      </c>
      <c r="K37" s="65">
        <v>17.9</v>
      </c>
      <c r="L37" s="65" t="s">
        <v>1249</v>
      </c>
      <c r="M37" s="65">
        <v>50.7</v>
      </c>
      <c r="N37" s="63" t="s">
        <v>710</v>
      </c>
      <c r="O37" s="99" t="s">
        <v>1225</v>
      </c>
      <c r="P37" s="63" t="s">
        <v>1296</v>
      </c>
      <c r="Q37" s="99"/>
      <c r="R37" s="244"/>
      <c r="S37" s="225">
        <v>239.9</v>
      </c>
      <c r="T37" s="282">
        <f t="shared" si="1"/>
        <v>238.53520689655173</v>
      </c>
      <c r="U37" s="276">
        <f t="shared" si="4"/>
        <v>48.16900862068966</v>
      </c>
      <c r="V37" s="232">
        <f t="shared" si="2"/>
        <v>-289.71615936555895</v>
      </c>
    </row>
    <row r="38" spans="1:22" s="10" customFormat="1" ht="12.75">
      <c r="A38" s="97" t="s">
        <v>404</v>
      </c>
      <c r="B38" s="64">
        <v>1.514</v>
      </c>
      <c r="C38" s="64">
        <v>10.3</v>
      </c>
      <c r="D38" s="64">
        <v>2.707</v>
      </c>
      <c r="E38" s="64">
        <v>1.88</v>
      </c>
      <c r="F38" s="64">
        <v>15.77</v>
      </c>
      <c r="G38" s="65">
        <v>3.759</v>
      </c>
      <c r="H38" s="65">
        <f>((U38/1000*H$6+(1-U38/1000)*D$6)+G38)/(G38/290+1)</f>
        <v>343.83603240326266</v>
      </c>
      <c r="I38" s="311">
        <f>F38+2.15-10*LOG(H38)</f>
        <v>-7.443513867603539</v>
      </c>
      <c r="J38" s="65">
        <v>30.15</v>
      </c>
      <c r="K38" s="65">
        <v>20.9</v>
      </c>
      <c r="L38" s="65" t="s">
        <v>1249</v>
      </c>
      <c r="M38" s="65">
        <v>50.35</v>
      </c>
      <c r="N38" s="64" t="s">
        <v>603</v>
      </c>
      <c r="O38" s="99" t="s">
        <v>1223</v>
      </c>
      <c r="P38" s="99" t="s">
        <v>1287</v>
      </c>
      <c r="Q38" s="99"/>
      <c r="R38" s="244"/>
      <c r="S38" s="225">
        <v>209.58</v>
      </c>
      <c r="T38" s="282">
        <f>(S38-G38)*(G38/290+1)+G38*((G38/290+1)-1)</f>
        <v>208.5375904137931</v>
      </c>
      <c r="U38" s="276">
        <f t="shared" si="4"/>
        <v>10.67198801724139</v>
      </c>
      <c r="V38" s="232">
        <f>S38-H38</f>
        <v>-134.25603240326265</v>
      </c>
    </row>
    <row r="39" spans="1:22" ht="12.75">
      <c r="A39" s="97" t="s">
        <v>1084</v>
      </c>
      <c r="B39" s="64">
        <v>1.54</v>
      </c>
      <c r="C39" s="64">
        <v>10.82</v>
      </c>
      <c r="D39" s="64">
        <v>2.863</v>
      </c>
      <c r="E39" s="64">
        <v>2.498</v>
      </c>
      <c r="F39" s="64">
        <v>16.7</v>
      </c>
      <c r="G39" s="65">
        <v>2.8</v>
      </c>
      <c r="H39" s="65">
        <f t="shared" si="0"/>
        <v>525.3113114754099</v>
      </c>
      <c r="I39" s="311">
        <f t="shared" si="3"/>
        <v>-8.35416752523006</v>
      </c>
      <c r="J39" s="65">
        <v>20.3</v>
      </c>
      <c r="K39" s="65">
        <v>18.4</v>
      </c>
      <c r="L39" s="65">
        <v>20.4</v>
      </c>
      <c r="M39" s="65">
        <v>28</v>
      </c>
      <c r="N39" s="67" t="s">
        <v>583</v>
      </c>
      <c r="O39" s="98" t="s">
        <v>1225</v>
      </c>
      <c r="P39" s="98" t="s">
        <v>1296</v>
      </c>
      <c r="Q39" s="98"/>
      <c r="R39" s="105"/>
      <c r="S39" s="225">
        <v>237.70000000000002</v>
      </c>
      <c r="T39" s="282">
        <f t="shared" si="1"/>
        <v>237.19503448275864</v>
      </c>
      <c r="U39" s="276">
        <f t="shared" si="4"/>
        <v>46.493793103448304</v>
      </c>
      <c r="V39" s="232">
        <f t="shared" si="2"/>
        <v>-287.6113114754098</v>
      </c>
    </row>
    <row r="40" spans="1:22" ht="12.75">
      <c r="A40" s="96" t="s">
        <v>712</v>
      </c>
      <c r="B40" s="64">
        <v>1.57</v>
      </c>
      <c r="C40" s="64">
        <v>11.11</v>
      </c>
      <c r="D40" s="64">
        <v>3.16</v>
      </c>
      <c r="E40" s="64">
        <v>2.84</v>
      </c>
      <c r="F40" s="64">
        <v>17.13</v>
      </c>
      <c r="G40" s="65">
        <v>5.8</v>
      </c>
      <c r="H40" s="65">
        <f t="shared" si="0"/>
        <v>742.4604411764705</v>
      </c>
      <c r="I40" s="311">
        <f t="shared" si="3"/>
        <v>-9.42673319084944</v>
      </c>
      <c r="J40" s="65">
        <v>16.9</v>
      </c>
      <c r="K40" s="65">
        <v>11.9</v>
      </c>
      <c r="L40" s="65">
        <v>16.9</v>
      </c>
      <c r="M40" s="65">
        <v>28.4</v>
      </c>
      <c r="N40" s="67" t="s">
        <v>713</v>
      </c>
      <c r="O40" s="98" t="s">
        <v>1225</v>
      </c>
      <c r="P40" s="98" t="s">
        <v>1296</v>
      </c>
      <c r="Q40" s="98"/>
      <c r="R40" s="105"/>
      <c r="S40" s="225">
        <v>272.6</v>
      </c>
      <c r="T40" s="282">
        <f t="shared" si="1"/>
        <v>272.252</v>
      </c>
      <c r="U40" s="276">
        <f t="shared" si="4"/>
        <v>90.31500000000001</v>
      </c>
      <c r="V40" s="232">
        <f t="shared" si="2"/>
        <v>-469.86044117647043</v>
      </c>
    </row>
    <row r="41" spans="1:22" ht="12.75">
      <c r="A41" s="97" t="s">
        <v>491</v>
      </c>
      <c r="B41" s="64">
        <v>1.616</v>
      </c>
      <c r="C41" s="64">
        <v>10.81</v>
      </c>
      <c r="D41" s="64">
        <v>2.838</v>
      </c>
      <c r="E41" s="64">
        <v>2.461</v>
      </c>
      <c r="F41" s="64">
        <v>16.68</v>
      </c>
      <c r="G41" s="65">
        <v>2</v>
      </c>
      <c r="H41" s="65">
        <f t="shared" si="0"/>
        <v>502.5987499999998</v>
      </c>
      <c r="I41" s="311">
        <f t="shared" si="3"/>
        <v>-8.18221404135631</v>
      </c>
      <c r="J41" s="65">
        <v>22.01</v>
      </c>
      <c r="K41" s="65">
        <v>19.7</v>
      </c>
      <c r="L41" s="65">
        <v>22.1</v>
      </c>
      <c r="M41" s="65">
        <v>48.07</v>
      </c>
      <c r="N41" s="67" t="s">
        <v>651</v>
      </c>
      <c r="O41" s="98" t="s">
        <v>1225</v>
      </c>
      <c r="P41" s="98" t="s">
        <v>1296</v>
      </c>
      <c r="Q41" s="98"/>
      <c r="R41" s="105"/>
      <c r="S41" s="225">
        <v>233.89999999999998</v>
      </c>
      <c r="T41" s="282">
        <f t="shared" si="1"/>
        <v>233.51310344827584</v>
      </c>
      <c r="U41" s="276">
        <f t="shared" si="4"/>
        <v>41.8913793103448</v>
      </c>
      <c r="V41" s="232">
        <f t="shared" si="2"/>
        <v>-268.69874999999985</v>
      </c>
    </row>
    <row r="42" spans="1:22" ht="12.75">
      <c r="A42" s="96" t="s">
        <v>714</v>
      </c>
      <c r="B42" s="64">
        <v>1.63</v>
      </c>
      <c r="C42" s="64">
        <v>11.11</v>
      </c>
      <c r="D42" s="64">
        <v>3.1</v>
      </c>
      <c r="E42" s="64">
        <v>2.77</v>
      </c>
      <c r="F42" s="64">
        <v>17.04</v>
      </c>
      <c r="G42" s="65">
        <v>4.8</v>
      </c>
      <c r="H42" s="65">
        <f t="shared" si="0"/>
        <v>705.4085057666214</v>
      </c>
      <c r="I42" s="311">
        <f t="shared" si="3"/>
        <v>-9.294406920556511</v>
      </c>
      <c r="J42" s="65">
        <v>17.8</v>
      </c>
      <c r="K42" s="65">
        <v>11.9</v>
      </c>
      <c r="L42" s="65">
        <v>17.7</v>
      </c>
      <c r="M42" s="65">
        <v>19.5</v>
      </c>
      <c r="N42" s="67" t="s">
        <v>715</v>
      </c>
      <c r="O42" s="98"/>
      <c r="P42" s="98"/>
      <c r="Q42" s="98"/>
      <c r="R42" s="105"/>
      <c r="S42" s="225">
        <v>266.5</v>
      </c>
      <c r="T42" s="282">
        <f t="shared" si="1"/>
        <v>266.1110344827586</v>
      </c>
      <c r="U42" s="276">
        <f t="shared" si="4"/>
        <v>82.63879310344826</v>
      </c>
      <c r="V42" s="232">
        <f t="shared" si="2"/>
        <v>-438.9085057666214</v>
      </c>
    </row>
    <row r="43" spans="1:22" ht="12.75">
      <c r="A43" s="97" t="s">
        <v>1284</v>
      </c>
      <c r="B43" s="64">
        <v>1.67</v>
      </c>
      <c r="C43" s="64">
        <v>10.74</v>
      </c>
      <c r="D43" s="64">
        <v>2.89</v>
      </c>
      <c r="E43" s="64">
        <v>2.51</v>
      </c>
      <c r="F43" s="64">
        <v>16.68</v>
      </c>
      <c r="G43" s="65">
        <v>5.7</v>
      </c>
      <c r="H43" s="65">
        <f t="shared" si="0"/>
        <v>508.2297907507609</v>
      </c>
      <c r="I43" s="311">
        <f t="shared" si="3"/>
        <v>-8.230601183677738</v>
      </c>
      <c r="J43" s="65">
        <v>25.3</v>
      </c>
      <c r="K43" s="65">
        <v>19.5</v>
      </c>
      <c r="L43" s="65">
        <v>25.3</v>
      </c>
      <c r="M43" s="65">
        <v>45.1</v>
      </c>
      <c r="N43" s="67" t="s">
        <v>581</v>
      </c>
      <c r="O43" s="98" t="s">
        <v>1225</v>
      </c>
      <c r="P43" s="98" t="s">
        <v>1296</v>
      </c>
      <c r="Q43" s="98"/>
      <c r="R43" s="105"/>
      <c r="S43" s="225">
        <v>235.9</v>
      </c>
      <c r="T43" s="282">
        <f t="shared" si="1"/>
        <v>234.83665517241377</v>
      </c>
      <c r="U43" s="276">
        <f t="shared" si="4"/>
        <v>43.54581896551721</v>
      </c>
      <c r="V43" s="232">
        <f t="shared" si="2"/>
        <v>-272.32979075076094</v>
      </c>
    </row>
    <row r="44" spans="1:22" ht="12.75">
      <c r="A44" s="97" t="s">
        <v>215</v>
      </c>
      <c r="B44" s="64">
        <v>1.68</v>
      </c>
      <c r="C44" s="64">
        <v>10.94</v>
      </c>
      <c r="D44" s="64">
        <v>2.91</v>
      </c>
      <c r="E44" s="64">
        <v>2.56</v>
      </c>
      <c r="F44" s="64">
        <v>16.84</v>
      </c>
      <c r="G44" s="65">
        <v>3.5</v>
      </c>
      <c r="H44" s="65">
        <f t="shared" si="0"/>
        <v>530.9795911413972</v>
      </c>
      <c r="I44" s="311">
        <f t="shared" si="3"/>
        <v>-8.260778287556501</v>
      </c>
      <c r="J44" s="65">
        <v>19.7</v>
      </c>
      <c r="K44" s="65">
        <v>15.5</v>
      </c>
      <c r="L44" s="65">
        <v>20.2</v>
      </c>
      <c r="M44" s="65">
        <v>47.5</v>
      </c>
      <c r="N44" s="67" t="s">
        <v>656</v>
      </c>
      <c r="O44" s="98" t="s">
        <v>1225</v>
      </c>
      <c r="P44" s="98" t="s">
        <v>1296</v>
      </c>
      <c r="Q44" s="98"/>
      <c r="R44" s="105"/>
      <c r="S44" s="225">
        <v>238.8</v>
      </c>
      <c r="T44" s="282">
        <f t="shared" si="1"/>
        <v>238.1820689655173</v>
      </c>
      <c r="U44" s="276">
        <f t="shared" si="4"/>
        <v>47.72758620689661</v>
      </c>
      <c r="V44" s="232">
        <f t="shared" si="2"/>
        <v>-292.1795911413972</v>
      </c>
    </row>
    <row r="45" spans="1:22" ht="12.75">
      <c r="A45" s="97" t="s">
        <v>207</v>
      </c>
      <c r="B45" s="64">
        <v>1.69</v>
      </c>
      <c r="C45" s="64">
        <v>11.41</v>
      </c>
      <c r="D45" s="64">
        <v>3.18</v>
      </c>
      <c r="E45" s="64">
        <v>2.86</v>
      </c>
      <c r="F45" s="64">
        <v>17.26</v>
      </c>
      <c r="G45" s="65">
        <v>5.7</v>
      </c>
      <c r="H45" s="65">
        <f t="shared" si="0"/>
        <v>782.8922907507612</v>
      </c>
      <c r="I45" s="311">
        <f t="shared" si="3"/>
        <v>-9.527020165276227</v>
      </c>
      <c r="J45" s="65">
        <v>12.7</v>
      </c>
      <c r="K45" s="65">
        <v>13.9</v>
      </c>
      <c r="L45" s="65">
        <v>19.7</v>
      </c>
      <c r="M45" s="65">
        <v>48.4</v>
      </c>
      <c r="N45" s="67" t="s">
        <v>715</v>
      </c>
      <c r="O45" s="98" t="s">
        <v>1225</v>
      </c>
      <c r="P45" s="98" t="s">
        <v>1296</v>
      </c>
      <c r="Q45" s="98"/>
      <c r="R45" s="105"/>
      <c r="S45" s="225">
        <v>278.9</v>
      </c>
      <c r="T45" s="282">
        <f t="shared" si="1"/>
        <v>278.6818275862069</v>
      </c>
      <c r="U45" s="276">
        <f t="shared" si="4"/>
        <v>98.35228448275863</v>
      </c>
      <c r="V45" s="232">
        <f t="shared" si="2"/>
        <v>-503.9922907507612</v>
      </c>
    </row>
    <row r="46" spans="1:22" ht="12.75">
      <c r="A46" s="96" t="s">
        <v>405</v>
      </c>
      <c r="B46" s="64">
        <v>1.751</v>
      </c>
      <c r="C46" s="64">
        <v>10.93</v>
      </c>
      <c r="D46" s="64">
        <v>2.89</v>
      </c>
      <c r="E46" s="64">
        <v>2.13</v>
      </c>
      <c r="F46" s="64">
        <v>16.5</v>
      </c>
      <c r="G46" s="65">
        <v>4.93</v>
      </c>
      <c r="H46" s="65">
        <f>((U46/1000*H$6+(1-U46/1000)*D$6)+G46)/(G46/290+1)</f>
        <v>371.9552992256636</v>
      </c>
      <c r="I46" s="311">
        <f>F46+2.15-10*LOG(H46)</f>
        <v>-7.054907504568753</v>
      </c>
      <c r="J46" s="65">
        <v>25.63</v>
      </c>
      <c r="K46" s="65">
        <v>18.5</v>
      </c>
      <c r="L46" s="65">
        <v>25.63</v>
      </c>
      <c r="M46" s="65">
        <v>50.6</v>
      </c>
      <c r="N46" s="67" t="s">
        <v>669</v>
      </c>
      <c r="O46" s="98" t="s">
        <v>1223</v>
      </c>
      <c r="P46" s="98" t="s">
        <v>1287</v>
      </c>
      <c r="Q46" s="98"/>
      <c r="R46" s="105"/>
      <c r="S46" s="225">
        <v>214.335</v>
      </c>
      <c r="T46" s="282">
        <f>(S46-G46)*(G46/290+1)+G46*((G46/290+1)-1)</f>
        <v>213.04869499999998</v>
      </c>
      <c r="U46" s="276">
        <f t="shared" si="4"/>
        <v>16.310868749999976</v>
      </c>
      <c r="V46" s="232">
        <f>S46-H46</f>
        <v>-157.62029922566362</v>
      </c>
    </row>
    <row r="47" spans="1:22" ht="12.75">
      <c r="A47" s="97" t="s">
        <v>109</v>
      </c>
      <c r="B47" s="64">
        <v>1.78</v>
      </c>
      <c r="C47" s="64">
        <v>11.21</v>
      </c>
      <c r="D47" s="64">
        <v>2.98</v>
      </c>
      <c r="E47" s="64">
        <v>2.63</v>
      </c>
      <c r="F47" s="64">
        <v>17.1</v>
      </c>
      <c r="G47" s="65">
        <v>3.6</v>
      </c>
      <c r="H47" s="65">
        <f t="shared" si="0"/>
        <v>503.95862397820156</v>
      </c>
      <c r="I47" s="311">
        <f t="shared" si="3"/>
        <v>-7.773948814542731</v>
      </c>
      <c r="J47" s="65">
        <v>22.78</v>
      </c>
      <c r="K47" s="65">
        <v>16.24</v>
      </c>
      <c r="L47" s="65">
        <v>22.78</v>
      </c>
      <c r="M47" s="65">
        <v>49.06</v>
      </c>
      <c r="N47" s="67" t="s">
        <v>576</v>
      </c>
      <c r="O47" s="98" t="s">
        <v>1224</v>
      </c>
      <c r="P47" s="98" t="s">
        <v>1296</v>
      </c>
      <c r="Q47" s="98"/>
      <c r="R47" s="105"/>
      <c r="S47" s="225">
        <v>234.6</v>
      </c>
      <c r="T47" s="282">
        <f t="shared" si="1"/>
        <v>233.91227586206895</v>
      </c>
      <c r="U47" s="276">
        <f t="shared" si="4"/>
        <v>42.39034482758619</v>
      </c>
      <c r="V47" s="232">
        <f t="shared" si="2"/>
        <v>-269.35862397820154</v>
      </c>
    </row>
    <row r="48" spans="1:22" ht="12.75">
      <c r="A48" s="96" t="s">
        <v>716</v>
      </c>
      <c r="B48" s="64">
        <v>1.79</v>
      </c>
      <c r="C48" s="64">
        <v>11.1</v>
      </c>
      <c r="D48" s="64">
        <v>2.94</v>
      </c>
      <c r="E48" s="64">
        <v>2.6</v>
      </c>
      <c r="F48" s="64">
        <v>16.99</v>
      </c>
      <c r="G48" s="65">
        <v>4.9</v>
      </c>
      <c r="H48" s="65">
        <f t="shared" si="0"/>
        <v>479.09924084435386</v>
      </c>
      <c r="I48" s="311">
        <f t="shared" si="3"/>
        <v>-7.664254826983264</v>
      </c>
      <c r="J48" s="65">
        <v>24.8</v>
      </c>
      <c r="K48" s="65">
        <v>19.3</v>
      </c>
      <c r="L48" s="65">
        <v>25.1</v>
      </c>
      <c r="M48" s="65">
        <v>50</v>
      </c>
      <c r="N48" s="67" t="s">
        <v>717</v>
      </c>
      <c r="O48" s="98" t="s">
        <v>1223</v>
      </c>
      <c r="P48" s="98" t="s">
        <v>1287</v>
      </c>
      <c r="Q48" s="98"/>
      <c r="R48" s="105"/>
      <c r="S48" s="225">
        <v>231.1</v>
      </c>
      <c r="T48" s="282">
        <f t="shared" si="1"/>
        <v>230.10479310344826</v>
      </c>
      <c r="U48" s="276">
        <f t="shared" si="4"/>
        <v>37.63099137931032</v>
      </c>
      <c r="V48" s="232">
        <f t="shared" si="2"/>
        <v>-247.99924084435386</v>
      </c>
    </row>
    <row r="49" spans="1:22" ht="12.75">
      <c r="A49" s="96" t="s">
        <v>718</v>
      </c>
      <c r="B49" s="64">
        <v>1.79</v>
      </c>
      <c r="C49" s="64">
        <v>11.1</v>
      </c>
      <c r="D49" s="64">
        <v>3.15</v>
      </c>
      <c r="E49" s="64">
        <v>2.4</v>
      </c>
      <c r="F49" s="64">
        <v>16.87</v>
      </c>
      <c r="G49" s="65">
        <v>4.6</v>
      </c>
      <c r="H49" s="65">
        <f t="shared" si="0"/>
        <v>468.1135511710794</v>
      </c>
      <c r="I49" s="311">
        <f t="shared" si="3"/>
        <v>-7.683512134701861</v>
      </c>
      <c r="J49" s="65">
        <v>24.8</v>
      </c>
      <c r="K49" s="65">
        <v>19.3</v>
      </c>
      <c r="L49" s="65">
        <v>25.1</v>
      </c>
      <c r="M49" s="65">
        <v>50</v>
      </c>
      <c r="N49" s="67" t="s">
        <v>717</v>
      </c>
      <c r="O49" s="98" t="s">
        <v>1223</v>
      </c>
      <c r="P49" s="98" t="s">
        <v>1287</v>
      </c>
      <c r="Q49" s="98"/>
      <c r="R49" s="105"/>
      <c r="S49" s="225">
        <v>229.28999999999996</v>
      </c>
      <c r="T49" s="282">
        <f t="shared" si="1"/>
        <v>228.32701379310345</v>
      </c>
      <c r="U49" s="276">
        <f t="shared" si="4"/>
        <v>35.40876724137931</v>
      </c>
      <c r="V49" s="232">
        <f t="shared" si="2"/>
        <v>-238.82355117107943</v>
      </c>
    </row>
    <row r="50" spans="1:22" ht="12.75">
      <c r="A50" s="97" t="s">
        <v>349</v>
      </c>
      <c r="B50" s="64">
        <v>1.792</v>
      </c>
      <c r="C50" s="64">
        <v>11.08</v>
      </c>
      <c r="D50" s="64">
        <v>2.929</v>
      </c>
      <c r="E50" s="64">
        <v>2.577</v>
      </c>
      <c r="F50" s="64">
        <v>16.96</v>
      </c>
      <c r="G50" s="65">
        <v>4.88</v>
      </c>
      <c r="H50" s="65">
        <f t="shared" si="0"/>
        <v>480.41508342376557</v>
      </c>
      <c r="I50" s="311">
        <f t="shared" si="3"/>
        <v>-7.70616634336352</v>
      </c>
      <c r="J50" s="65">
        <v>25.38</v>
      </c>
      <c r="K50" s="65">
        <v>19.4</v>
      </c>
      <c r="L50" s="65">
        <v>25</v>
      </c>
      <c r="M50" s="65">
        <v>51.33</v>
      </c>
      <c r="N50" s="67" t="s">
        <v>639</v>
      </c>
      <c r="O50" s="98" t="s">
        <v>1223</v>
      </c>
      <c r="P50" s="98" t="s">
        <v>1287</v>
      </c>
      <c r="Q50" s="98"/>
      <c r="R50" s="105"/>
      <c r="S50" s="225">
        <v>231.3</v>
      </c>
      <c r="T50" s="282">
        <f t="shared" si="1"/>
        <v>230.31222068965516</v>
      </c>
      <c r="U50" s="276">
        <f t="shared" si="4"/>
        <v>37.890275862068954</v>
      </c>
      <c r="V50" s="232">
        <f t="shared" si="2"/>
        <v>-249.11508342376555</v>
      </c>
    </row>
    <row r="51" spans="1:22" ht="12.75">
      <c r="A51" s="97" t="s">
        <v>495</v>
      </c>
      <c r="B51" s="64">
        <v>1.79</v>
      </c>
      <c r="C51" s="64">
        <v>10.93</v>
      </c>
      <c r="D51" s="64">
        <v>2.838</v>
      </c>
      <c r="E51" s="64">
        <v>2.508</v>
      </c>
      <c r="F51" s="64">
        <v>16.8</v>
      </c>
      <c r="G51" s="65">
        <v>2.9</v>
      </c>
      <c r="H51" s="65">
        <f t="shared" si="0"/>
        <v>476.57191831683156</v>
      </c>
      <c r="I51" s="311">
        <f t="shared" si="3"/>
        <v>-7.83128448251</v>
      </c>
      <c r="J51" s="65">
        <v>24.43</v>
      </c>
      <c r="K51" s="65">
        <v>19.7</v>
      </c>
      <c r="L51" s="65">
        <v>24.7</v>
      </c>
      <c r="M51" s="65">
        <v>44.62</v>
      </c>
      <c r="N51" s="67" t="s">
        <v>717</v>
      </c>
      <c r="O51" s="98" t="s">
        <v>1225</v>
      </c>
      <c r="P51" s="98" t="s">
        <v>1296</v>
      </c>
      <c r="Q51" s="98"/>
      <c r="R51" s="105"/>
      <c r="S51" s="225">
        <v>230.1</v>
      </c>
      <c r="T51" s="282">
        <f t="shared" si="1"/>
        <v>229.50099999999998</v>
      </c>
      <c r="U51" s="276">
        <f t="shared" si="4"/>
        <v>36.87624999999997</v>
      </c>
      <c r="V51" s="232">
        <f t="shared" si="2"/>
        <v>-246.47191831683156</v>
      </c>
    </row>
    <row r="52" spans="1:22" ht="12.75">
      <c r="A52" s="96" t="s">
        <v>721</v>
      </c>
      <c r="B52" s="64">
        <v>1.8</v>
      </c>
      <c r="C52" s="64">
        <v>11.14</v>
      </c>
      <c r="D52" s="64">
        <v>3.07</v>
      </c>
      <c r="E52" s="64">
        <v>2.75</v>
      </c>
      <c r="F52" s="64">
        <v>16.99</v>
      </c>
      <c r="G52" s="65">
        <v>5.3</v>
      </c>
      <c r="H52" s="65">
        <f t="shared" si="0"/>
        <v>641.8534799356585</v>
      </c>
      <c r="I52" s="311">
        <f t="shared" si="3"/>
        <v>-8.93435900159474</v>
      </c>
      <c r="J52" s="65">
        <v>17.3</v>
      </c>
      <c r="K52" s="65">
        <v>12.8</v>
      </c>
      <c r="L52" s="65">
        <v>17.3</v>
      </c>
      <c r="M52" s="65">
        <v>50</v>
      </c>
      <c r="N52" s="67" t="s">
        <v>585</v>
      </c>
      <c r="O52" s="98" t="s">
        <v>1225</v>
      </c>
      <c r="P52" s="98" t="s">
        <v>1296</v>
      </c>
      <c r="Q52" s="98"/>
      <c r="R52" s="105"/>
      <c r="S52" s="225">
        <v>256.7</v>
      </c>
      <c r="T52" s="282">
        <f t="shared" si="1"/>
        <v>256.0914137931034</v>
      </c>
      <c r="U52" s="276">
        <f t="shared" si="4"/>
        <v>70.11426724137927</v>
      </c>
      <c r="V52" s="232">
        <f t="shared" si="2"/>
        <v>-385.1534799356585</v>
      </c>
    </row>
    <row r="53" spans="1:22" ht="12.75">
      <c r="A53" s="96" t="s">
        <v>722</v>
      </c>
      <c r="B53" s="64">
        <v>1.8</v>
      </c>
      <c r="C53" s="64">
        <v>11.34</v>
      </c>
      <c r="D53" s="64">
        <v>3.16</v>
      </c>
      <c r="E53" s="64">
        <v>2.8</v>
      </c>
      <c r="F53" s="64">
        <v>17.28</v>
      </c>
      <c r="G53" s="65">
        <v>5.5</v>
      </c>
      <c r="H53" s="65">
        <f t="shared" si="0"/>
        <v>670.2151269035531</v>
      </c>
      <c r="I53" s="311">
        <f t="shared" si="3"/>
        <v>-8.83214225732322</v>
      </c>
      <c r="J53" s="65">
        <v>17.6</v>
      </c>
      <c r="K53" s="65">
        <v>13.4</v>
      </c>
      <c r="L53" s="65">
        <v>17.5</v>
      </c>
      <c r="M53" s="65">
        <v>77.5</v>
      </c>
      <c r="N53" s="67" t="s">
        <v>723</v>
      </c>
      <c r="O53" s="98" t="s">
        <v>1225</v>
      </c>
      <c r="P53" s="98" t="s">
        <v>1296</v>
      </c>
      <c r="Q53" s="98"/>
      <c r="R53" s="105"/>
      <c r="S53" s="225">
        <v>261.2</v>
      </c>
      <c r="T53" s="282">
        <f t="shared" si="1"/>
        <v>260.65379310344827</v>
      </c>
      <c r="U53" s="276">
        <f t="shared" si="4"/>
        <v>75.81724137931033</v>
      </c>
      <c r="V53" s="232">
        <f t="shared" si="2"/>
        <v>-409.01512690355315</v>
      </c>
    </row>
    <row r="54" spans="1:22" ht="12.75">
      <c r="A54" s="96" t="s">
        <v>724</v>
      </c>
      <c r="B54" s="64">
        <v>1.84</v>
      </c>
      <c r="C54" s="64">
        <v>11.33</v>
      </c>
      <c r="D54" s="64">
        <v>3.1</v>
      </c>
      <c r="E54" s="64">
        <v>2.78</v>
      </c>
      <c r="F54" s="64">
        <v>17.27</v>
      </c>
      <c r="G54" s="65">
        <v>4.3</v>
      </c>
      <c r="H54" s="65">
        <f t="shared" si="0"/>
        <v>650.1592851681958</v>
      </c>
      <c r="I54" s="311">
        <f t="shared" si="3"/>
        <v>-8.71019769250498</v>
      </c>
      <c r="J54" s="65">
        <v>16.5</v>
      </c>
      <c r="K54" s="65">
        <v>14.5</v>
      </c>
      <c r="L54" s="65">
        <v>18.5</v>
      </c>
      <c r="M54" s="65">
        <v>29.4</v>
      </c>
      <c r="N54" s="67" t="s">
        <v>645</v>
      </c>
      <c r="O54" s="98"/>
      <c r="P54" s="98"/>
      <c r="Q54" s="98"/>
      <c r="R54" s="105"/>
      <c r="S54" s="225">
        <v>257.7</v>
      </c>
      <c r="T54" s="282">
        <f t="shared" si="1"/>
        <v>257.22106896551725</v>
      </c>
      <c r="U54" s="276">
        <f t="shared" si="4"/>
        <v>71.52633620689656</v>
      </c>
      <c r="V54" s="232">
        <f t="shared" si="2"/>
        <v>-392.4592851681958</v>
      </c>
    </row>
    <row r="55" spans="1:22" ht="12.75">
      <c r="A55" s="96" t="s">
        <v>375</v>
      </c>
      <c r="B55" s="64">
        <v>1.85</v>
      </c>
      <c r="C55" s="64">
        <v>11.18</v>
      </c>
      <c r="D55" s="64">
        <v>3</v>
      </c>
      <c r="E55" s="64">
        <v>2.63</v>
      </c>
      <c r="F55" s="64">
        <v>17.06</v>
      </c>
      <c r="G55" s="65">
        <v>8.5</v>
      </c>
      <c r="H55" s="65">
        <f t="shared" si="0"/>
        <v>479.946275125628</v>
      </c>
      <c r="I55" s="311">
        <f t="shared" si="3"/>
        <v>-7.601926254540462</v>
      </c>
      <c r="J55" s="65">
        <v>24.2</v>
      </c>
      <c r="K55" s="65">
        <v>20.5</v>
      </c>
      <c r="L55" s="65">
        <v>22.3</v>
      </c>
      <c r="M55" s="65">
        <v>51.4</v>
      </c>
      <c r="N55" s="67" t="s">
        <v>663</v>
      </c>
      <c r="O55" s="98" t="s">
        <v>1227</v>
      </c>
      <c r="P55" s="98" t="s">
        <v>1287</v>
      </c>
      <c r="Q55" s="98"/>
      <c r="R55" s="105"/>
      <c r="S55" s="225">
        <v>232.29999999999998</v>
      </c>
      <c r="T55" s="282">
        <f t="shared" si="1"/>
        <v>230.60879310344825</v>
      </c>
      <c r="U55" s="276">
        <f t="shared" si="4"/>
        <v>38.26099137931031</v>
      </c>
      <c r="V55" s="232">
        <f t="shared" si="2"/>
        <v>-247.64627512562802</v>
      </c>
    </row>
    <row r="56" spans="1:22" ht="12.75">
      <c r="A56" s="96" t="s">
        <v>657</v>
      </c>
      <c r="B56" s="64">
        <v>1.87</v>
      </c>
      <c r="C56" s="64">
        <v>11.31</v>
      </c>
      <c r="D56" s="64">
        <v>3.04</v>
      </c>
      <c r="E56" s="64">
        <v>2.71</v>
      </c>
      <c r="F56" s="64">
        <v>17.23</v>
      </c>
      <c r="G56" s="65">
        <v>3.8</v>
      </c>
      <c r="H56" s="65">
        <f t="shared" si="0"/>
        <v>551.6060847515317</v>
      </c>
      <c r="I56" s="311">
        <f t="shared" si="3"/>
        <v>-8.036290482207061</v>
      </c>
      <c r="J56" s="65">
        <v>20</v>
      </c>
      <c r="K56" s="65">
        <v>15.1</v>
      </c>
      <c r="L56" s="65">
        <v>20.1</v>
      </c>
      <c r="M56" s="65">
        <v>48.5</v>
      </c>
      <c r="N56" s="67" t="s">
        <v>669</v>
      </c>
      <c r="O56" s="98" t="s">
        <v>1225</v>
      </c>
      <c r="P56" s="98" t="s">
        <v>1296</v>
      </c>
      <c r="Q56" s="98"/>
      <c r="R56" s="105"/>
      <c r="S56" s="225">
        <v>242.12</v>
      </c>
      <c r="T56" s="282">
        <f t="shared" si="1"/>
        <v>241.49260689655173</v>
      </c>
      <c r="U56" s="276">
        <f t="shared" si="4"/>
        <v>51.86575862068967</v>
      </c>
      <c r="V56" s="232">
        <f t="shared" si="2"/>
        <v>-309.48608475153173</v>
      </c>
    </row>
    <row r="57" spans="1:22" ht="12.75">
      <c r="A57" s="96" t="s">
        <v>726</v>
      </c>
      <c r="B57" s="64">
        <v>1.88</v>
      </c>
      <c r="C57" s="64">
        <v>11.6</v>
      </c>
      <c r="D57" s="64">
        <v>3.28</v>
      </c>
      <c r="E57" s="64">
        <v>2.97</v>
      </c>
      <c r="F57" s="64">
        <v>17.62</v>
      </c>
      <c r="G57" s="65">
        <v>7.2</v>
      </c>
      <c r="H57" s="65">
        <f t="shared" si="0"/>
        <v>654.8517648048456</v>
      </c>
      <c r="I57" s="311">
        <f t="shared" si="3"/>
        <v>-8.391430022617893</v>
      </c>
      <c r="J57" s="65">
        <v>18</v>
      </c>
      <c r="K57" s="65">
        <v>12.6</v>
      </c>
      <c r="L57" s="65">
        <v>16.5</v>
      </c>
      <c r="M57" s="65">
        <v>50</v>
      </c>
      <c r="N57" s="67" t="s">
        <v>578</v>
      </c>
      <c r="O57" s="98" t="s">
        <v>1225</v>
      </c>
      <c r="P57" s="98" t="s">
        <v>1296</v>
      </c>
      <c r="Q57" s="98"/>
      <c r="R57" s="105"/>
      <c r="S57" s="225">
        <v>259.3</v>
      </c>
      <c r="T57" s="282">
        <f t="shared" si="1"/>
        <v>258.53779310344834</v>
      </c>
      <c r="U57" s="276">
        <f t="shared" si="4"/>
        <v>73.17224137931042</v>
      </c>
      <c r="V57" s="232">
        <f t="shared" si="2"/>
        <v>-395.5517648048456</v>
      </c>
    </row>
    <row r="58" spans="1:22" ht="12.75">
      <c r="A58" s="96" t="s">
        <v>727</v>
      </c>
      <c r="B58" s="64">
        <v>1.89</v>
      </c>
      <c r="C58" s="64">
        <v>11.32</v>
      </c>
      <c r="D58" s="64">
        <v>3.07</v>
      </c>
      <c r="E58" s="64">
        <v>2.75</v>
      </c>
      <c r="F58" s="64">
        <v>17.26</v>
      </c>
      <c r="G58" s="65">
        <v>3.6</v>
      </c>
      <c r="H58" s="65">
        <f t="shared" si="0"/>
        <v>600.4098739782017</v>
      </c>
      <c r="I58" s="311">
        <f t="shared" si="3"/>
        <v>-8.374478257747413</v>
      </c>
      <c r="J58" s="65">
        <v>18.5</v>
      </c>
      <c r="K58" s="65">
        <v>13.7</v>
      </c>
      <c r="L58" s="65">
        <v>17.8</v>
      </c>
      <c r="M58" s="65">
        <v>49.2</v>
      </c>
      <c r="N58" s="67" t="s">
        <v>728</v>
      </c>
      <c r="O58" s="98" t="s">
        <v>1225</v>
      </c>
      <c r="P58" s="98" t="s">
        <v>1296</v>
      </c>
      <c r="Q58" s="98"/>
      <c r="R58" s="105"/>
      <c r="S58" s="225">
        <v>249.7</v>
      </c>
      <c r="T58" s="282">
        <f t="shared" si="1"/>
        <v>249.19972413793104</v>
      </c>
      <c r="U58" s="276">
        <f t="shared" si="4"/>
        <v>61.4996551724138</v>
      </c>
      <c r="V58" s="232">
        <f t="shared" si="2"/>
        <v>-350.70987397820176</v>
      </c>
    </row>
    <row r="59" spans="1:22" ht="12.75">
      <c r="A59" s="96" t="s">
        <v>725</v>
      </c>
      <c r="B59" s="64">
        <v>1.91</v>
      </c>
      <c r="C59" s="64">
        <v>11.52</v>
      </c>
      <c r="D59" s="64">
        <v>3.15</v>
      </c>
      <c r="E59" s="64">
        <v>2.83</v>
      </c>
      <c r="F59" s="64">
        <v>17.45</v>
      </c>
      <c r="G59" s="65">
        <v>5.1</v>
      </c>
      <c r="H59" s="65">
        <f t="shared" si="0"/>
        <v>589.8586008980008</v>
      </c>
      <c r="I59" s="311">
        <f t="shared" si="3"/>
        <v>-8.107479163717592</v>
      </c>
      <c r="J59" s="65">
        <v>19.5</v>
      </c>
      <c r="K59" s="65">
        <v>13.9</v>
      </c>
      <c r="L59" s="65">
        <v>18.5</v>
      </c>
      <c r="M59" s="65">
        <v>49.47</v>
      </c>
      <c r="N59" s="67" t="s">
        <v>576</v>
      </c>
      <c r="O59" s="98" t="s">
        <v>1225</v>
      </c>
      <c r="P59" s="98" t="s">
        <v>1296</v>
      </c>
      <c r="Q59" s="98"/>
      <c r="R59" s="105"/>
      <c r="S59" s="225">
        <v>248.5</v>
      </c>
      <c r="T59" s="282">
        <f t="shared" si="1"/>
        <v>247.77017241379312</v>
      </c>
      <c r="U59" s="276">
        <f t="shared" si="4"/>
        <v>59.7127155172414</v>
      </c>
      <c r="V59" s="232">
        <f t="shared" si="2"/>
        <v>-341.35860089800076</v>
      </c>
    </row>
    <row r="60" spans="1:22" ht="12.75">
      <c r="A60" s="96" t="s">
        <v>243</v>
      </c>
      <c r="B60" s="64">
        <v>1.91</v>
      </c>
      <c r="C60" s="64">
        <v>11.47</v>
      </c>
      <c r="D60" s="64">
        <v>3.09</v>
      </c>
      <c r="E60" s="64">
        <v>2.76</v>
      </c>
      <c r="F60" s="64">
        <v>17.39</v>
      </c>
      <c r="G60" s="65">
        <v>4.8</v>
      </c>
      <c r="H60" s="65">
        <f t="shared" si="0"/>
        <v>536.1397557666212</v>
      </c>
      <c r="I60" s="311">
        <f t="shared" si="3"/>
        <v>-7.752780121682449</v>
      </c>
      <c r="J60" s="65">
        <v>22.34</v>
      </c>
      <c r="K60" s="65">
        <v>15.13</v>
      </c>
      <c r="L60" s="65">
        <v>21.17</v>
      </c>
      <c r="M60" s="65">
        <v>48.12</v>
      </c>
      <c r="N60" s="67" t="s">
        <v>663</v>
      </c>
      <c r="O60" s="98" t="s">
        <v>1225</v>
      </c>
      <c r="P60" s="98" t="s">
        <v>1296</v>
      </c>
      <c r="Q60" s="98"/>
      <c r="R60" s="105"/>
      <c r="S60" s="225">
        <v>240</v>
      </c>
      <c r="T60" s="282">
        <f t="shared" si="1"/>
        <v>239.1724137931034</v>
      </c>
      <c r="U60" s="276">
        <f t="shared" si="4"/>
        <v>48.96551724137925</v>
      </c>
      <c r="V60" s="232">
        <f t="shared" si="2"/>
        <v>-296.1397557666212</v>
      </c>
    </row>
    <row r="61" spans="1:22" ht="12.75">
      <c r="A61" s="97" t="s">
        <v>490</v>
      </c>
      <c r="B61" s="64">
        <v>1.913</v>
      </c>
      <c r="C61" s="64">
        <v>11.36</v>
      </c>
      <c r="D61" s="64">
        <v>2.97</v>
      </c>
      <c r="E61" s="64">
        <v>2.662</v>
      </c>
      <c r="F61" s="64">
        <v>17.25</v>
      </c>
      <c r="G61" s="65">
        <v>3.1</v>
      </c>
      <c r="H61" s="65">
        <f t="shared" si="0"/>
        <v>495.3460299385876</v>
      </c>
      <c r="I61" s="311">
        <f t="shared" si="3"/>
        <v>-7.549086865923758</v>
      </c>
      <c r="J61" s="65">
        <v>24.73</v>
      </c>
      <c r="K61" s="65">
        <v>19.1</v>
      </c>
      <c r="L61" s="65">
        <v>21.1</v>
      </c>
      <c r="M61" s="65">
        <v>50.2</v>
      </c>
      <c r="N61" s="67" t="s">
        <v>751</v>
      </c>
      <c r="O61" s="98" t="s">
        <v>1225</v>
      </c>
      <c r="P61" s="98" t="s">
        <v>1296</v>
      </c>
      <c r="Q61" s="98"/>
      <c r="R61" s="105"/>
      <c r="S61" s="225">
        <v>233.1</v>
      </c>
      <c r="T61" s="282">
        <f t="shared" si="1"/>
        <v>232.49175862068967</v>
      </c>
      <c r="U61" s="276">
        <f t="shared" si="4"/>
        <v>40.61469827586208</v>
      </c>
      <c r="V61" s="232">
        <f t="shared" si="2"/>
        <v>-262.24602993858764</v>
      </c>
    </row>
    <row r="62" spans="1:22" ht="12.75">
      <c r="A62" s="97" t="s">
        <v>1097</v>
      </c>
      <c r="B62" s="64">
        <v>1.92</v>
      </c>
      <c r="C62" s="64">
        <v>13.98</v>
      </c>
      <c r="D62" s="64">
        <v>4.45</v>
      </c>
      <c r="E62" s="64">
        <v>3.7</v>
      </c>
      <c r="F62" s="64">
        <v>19.95</v>
      </c>
      <c r="G62" s="65">
        <v>5.6</v>
      </c>
      <c r="H62" s="65">
        <f t="shared" si="0"/>
        <v>461.7917692828148</v>
      </c>
      <c r="I62" s="311">
        <f t="shared" si="3"/>
        <v>-4.544461880291635</v>
      </c>
      <c r="J62" s="65">
        <v>24.4</v>
      </c>
      <c r="K62" s="65">
        <v>21.5</v>
      </c>
      <c r="L62" s="65">
        <v>26.3</v>
      </c>
      <c r="M62" s="65">
        <v>49.2</v>
      </c>
      <c r="N62" s="64" t="s">
        <v>1255</v>
      </c>
      <c r="O62" s="98" t="s">
        <v>1225</v>
      </c>
      <c r="P62" s="98" t="s">
        <v>1287</v>
      </c>
      <c r="Q62" s="98"/>
      <c r="R62" s="105"/>
      <c r="S62" s="226">
        <v>228.60000000000002</v>
      </c>
      <c r="T62" s="283">
        <f t="shared" si="1"/>
        <v>227.41434482758623</v>
      </c>
      <c r="U62" s="276">
        <f t="shared" si="4"/>
        <v>34.26793103448279</v>
      </c>
      <c r="V62" s="232">
        <f t="shared" si="2"/>
        <v>-233.1917692828148</v>
      </c>
    </row>
    <row r="63" spans="1:22" ht="12.75">
      <c r="A63" s="97" t="s">
        <v>1085</v>
      </c>
      <c r="B63" s="64">
        <v>1.94</v>
      </c>
      <c r="C63" s="64">
        <v>11.28</v>
      </c>
      <c r="D63" s="64">
        <v>2.96</v>
      </c>
      <c r="E63" s="64">
        <v>2.62</v>
      </c>
      <c r="F63" s="64">
        <v>17.1</v>
      </c>
      <c r="G63" s="65">
        <v>2.9</v>
      </c>
      <c r="H63" s="65">
        <f t="shared" si="0"/>
        <v>490.6244183168316</v>
      </c>
      <c r="I63" s="311">
        <f t="shared" si="3"/>
        <v>-7.657491591911061</v>
      </c>
      <c r="J63" s="65">
        <v>23.6</v>
      </c>
      <c r="K63" s="65">
        <v>21.2</v>
      </c>
      <c r="L63" s="65">
        <v>21.6</v>
      </c>
      <c r="M63" s="65">
        <v>27.1</v>
      </c>
      <c r="N63" s="67" t="s">
        <v>584</v>
      </c>
      <c r="O63" s="98" t="s">
        <v>1225</v>
      </c>
      <c r="P63" s="98" t="s">
        <v>1296</v>
      </c>
      <c r="Q63" s="98"/>
      <c r="R63" s="105"/>
      <c r="S63" s="226">
        <v>232.29999999999998</v>
      </c>
      <c r="T63" s="283">
        <f t="shared" si="1"/>
        <v>231.72299999999998</v>
      </c>
      <c r="U63" s="276">
        <f t="shared" si="4"/>
        <v>39.65374999999998</v>
      </c>
      <c r="V63" s="232">
        <f t="shared" si="2"/>
        <v>-258.3244183168316</v>
      </c>
    </row>
    <row r="64" spans="1:22" ht="12.75">
      <c r="A64" s="96" t="s">
        <v>1004</v>
      </c>
      <c r="B64" s="64">
        <v>1.95</v>
      </c>
      <c r="C64" s="64">
        <v>11.63</v>
      </c>
      <c r="D64" s="64">
        <v>3.13</v>
      </c>
      <c r="E64" s="64">
        <v>2.82</v>
      </c>
      <c r="F64" s="64">
        <v>17.55</v>
      </c>
      <c r="G64" s="65">
        <v>4.6</v>
      </c>
      <c r="H64" s="65">
        <f t="shared" si="0"/>
        <v>509.0574261710795</v>
      </c>
      <c r="I64" s="311">
        <f t="shared" si="3"/>
        <v>-7.367667773513855</v>
      </c>
      <c r="J64" s="65">
        <v>25.5</v>
      </c>
      <c r="K64" s="65">
        <v>17.1</v>
      </c>
      <c r="L64" s="65">
        <v>22.1</v>
      </c>
      <c r="M64" s="65">
        <v>48.9</v>
      </c>
      <c r="N64" s="67" t="s">
        <v>581</v>
      </c>
      <c r="O64" s="98" t="s">
        <v>1227</v>
      </c>
      <c r="P64" s="98" t="s">
        <v>1287</v>
      </c>
      <c r="Q64" s="98"/>
      <c r="R64" s="105"/>
      <c r="S64" s="226">
        <v>235.7</v>
      </c>
      <c r="T64" s="283">
        <f t="shared" si="1"/>
        <v>234.83868965517243</v>
      </c>
      <c r="U64" s="276">
        <f t="shared" si="4"/>
        <v>43.54836206896554</v>
      </c>
      <c r="V64" s="232">
        <f t="shared" si="2"/>
        <v>-273.3574261710795</v>
      </c>
    </row>
    <row r="65" spans="1:22" s="10" customFormat="1" ht="12.75">
      <c r="A65" s="97" t="s">
        <v>416</v>
      </c>
      <c r="B65" s="64">
        <v>1.9466</v>
      </c>
      <c r="C65" s="64">
        <v>11.83</v>
      </c>
      <c r="D65" s="64">
        <v>3.244</v>
      </c>
      <c r="E65" s="64">
        <v>2.936</v>
      </c>
      <c r="F65" s="64">
        <v>17.78</v>
      </c>
      <c r="G65" s="65">
        <v>3.5</v>
      </c>
      <c r="H65" s="65">
        <f t="shared" si="0"/>
        <v>546.309591141397</v>
      </c>
      <c r="I65" s="311">
        <f t="shared" si="3"/>
        <v>-7.44438825158953</v>
      </c>
      <c r="J65" s="65">
        <v>21.99</v>
      </c>
      <c r="K65" s="65">
        <v>15.1</v>
      </c>
      <c r="L65" s="65">
        <v>19.7</v>
      </c>
      <c r="M65" s="65">
        <v>48.85</v>
      </c>
      <c r="N65" s="63" t="s">
        <v>669</v>
      </c>
      <c r="O65" s="99" t="s">
        <v>1227</v>
      </c>
      <c r="P65" s="99" t="s">
        <v>1287</v>
      </c>
      <c r="Q65" s="99"/>
      <c r="R65" s="244"/>
      <c r="S65" s="226">
        <v>241.2</v>
      </c>
      <c r="T65" s="283">
        <f t="shared" si="1"/>
        <v>240.61103448275864</v>
      </c>
      <c r="U65" s="276">
        <f t="shared" si="4"/>
        <v>50.7637931034483</v>
      </c>
      <c r="V65" s="232">
        <f t="shared" si="2"/>
        <v>-305.10959114139706</v>
      </c>
    </row>
    <row r="66" spans="1:22" s="10" customFormat="1" ht="12.75">
      <c r="A66" s="97" t="s">
        <v>417</v>
      </c>
      <c r="B66" s="64">
        <v>1.95</v>
      </c>
      <c r="C66" s="64">
        <v>11.83</v>
      </c>
      <c r="D66" s="64">
        <v>3.229</v>
      </c>
      <c r="E66" s="64">
        <v>2.924</v>
      </c>
      <c r="F66" s="64">
        <v>17.81</v>
      </c>
      <c r="G66" s="65">
        <v>3.8</v>
      </c>
      <c r="H66" s="65">
        <f t="shared" si="0"/>
        <v>554.6720847515314</v>
      </c>
      <c r="I66" s="311">
        <f t="shared" si="3"/>
        <v>-7.480363094817982</v>
      </c>
      <c r="J66" s="65">
        <v>22</v>
      </c>
      <c r="K66" s="65">
        <v>15.1</v>
      </c>
      <c r="L66" s="65">
        <v>19.7</v>
      </c>
      <c r="M66" s="65">
        <v>48.9</v>
      </c>
      <c r="N66" s="63" t="s">
        <v>669</v>
      </c>
      <c r="O66" s="99" t="s">
        <v>1227</v>
      </c>
      <c r="P66" s="99" t="s">
        <v>1287</v>
      </c>
      <c r="Q66" s="99"/>
      <c r="R66" s="244"/>
      <c r="S66" s="226">
        <v>242.6</v>
      </c>
      <c r="T66" s="283">
        <f t="shared" si="1"/>
        <v>241.97889655172412</v>
      </c>
      <c r="U66" s="276">
        <f t="shared" si="4"/>
        <v>52.47362068965515</v>
      </c>
      <c r="V66" s="232">
        <f t="shared" si="2"/>
        <v>-312.0720847515314</v>
      </c>
    </row>
    <row r="67" spans="1:22" s="160" customFormat="1" ht="12.75">
      <c r="A67" s="100" t="s">
        <v>87</v>
      </c>
      <c r="B67" s="69">
        <v>1.956</v>
      </c>
      <c r="C67" s="69">
        <v>11.81</v>
      </c>
      <c r="D67" s="69">
        <v>3.211</v>
      </c>
      <c r="E67" s="69">
        <v>2.902</v>
      </c>
      <c r="F67" s="69">
        <v>17.74</v>
      </c>
      <c r="G67" s="70">
        <v>4.8</v>
      </c>
      <c r="H67" s="70">
        <f t="shared" si="0"/>
        <v>539.3335057666213</v>
      </c>
      <c r="I67" s="311">
        <f t="shared" si="3"/>
        <v>-7.428574014072964</v>
      </c>
      <c r="J67" s="70">
        <v>20.57</v>
      </c>
      <c r="K67" s="70">
        <v>15.92</v>
      </c>
      <c r="L67" s="70">
        <v>18.9</v>
      </c>
      <c r="M67" s="70">
        <v>48.88</v>
      </c>
      <c r="N67" s="76" t="s">
        <v>634</v>
      </c>
      <c r="O67" s="131" t="s">
        <v>1225</v>
      </c>
      <c r="P67" s="131" t="s">
        <v>1296</v>
      </c>
      <c r="Q67" s="131"/>
      <c r="R67" s="246"/>
      <c r="S67" s="227">
        <v>240.5</v>
      </c>
      <c r="T67" s="284">
        <f t="shared" si="1"/>
        <v>239.6806896551724</v>
      </c>
      <c r="U67" s="277">
        <f t="shared" si="4"/>
        <v>49.60086206896548</v>
      </c>
      <c r="V67" s="232">
        <f t="shared" si="2"/>
        <v>-298.83350576662133</v>
      </c>
    </row>
    <row r="68" spans="1:22" s="18" customFormat="1" ht="12.75">
      <c r="A68" s="112" t="s">
        <v>729</v>
      </c>
      <c r="B68" s="69">
        <v>2.04</v>
      </c>
      <c r="C68" s="69">
        <v>12.11</v>
      </c>
      <c r="D68" s="69">
        <v>3.46</v>
      </c>
      <c r="E68" s="69">
        <v>3.17</v>
      </c>
      <c r="F68" s="69">
        <v>18.1</v>
      </c>
      <c r="G68" s="70">
        <v>8.15</v>
      </c>
      <c r="H68" s="70">
        <f t="shared" si="0"/>
        <v>636.201407387221</v>
      </c>
      <c r="I68" s="311">
        <f t="shared" si="3"/>
        <v>-7.785946255066918</v>
      </c>
      <c r="J68" s="70">
        <v>19.5</v>
      </c>
      <c r="K68" s="70">
        <v>13.2</v>
      </c>
      <c r="L68" s="70">
        <v>17.5</v>
      </c>
      <c r="M68" s="70">
        <v>203.77</v>
      </c>
      <c r="N68" s="72" t="s">
        <v>869</v>
      </c>
      <c r="O68" s="101" t="s">
        <v>1226</v>
      </c>
      <c r="P68" s="101" t="s">
        <v>1287</v>
      </c>
      <c r="Q68" s="101"/>
      <c r="R68" s="247"/>
      <c r="S68" s="227">
        <v>256.66</v>
      </c>
      <c r="T68" s="284">
        <f t="shared" si="1"/>
        <v>255.72303103448274</v>
      </c>
      <c r="U68" s="277">
        <f t="shared" si="4"/>
        <v>69.65378879310343</v>
      </c>
      <c r="V68" s="232">
        <f t="shared" si="2"/>
        <v>-379.541407387221</v>
      </c>
    </row>
    <row r="69" spans="1:22" ht="12.75">
      <c r="A69" s="96" t="s">
        <v>254</v>
      </c>
      <c r="B69" s="64">
        <v>2.04</v>
      </c>
      <c r="C69" s="64">
        <v>12.03</v>
      </c>
      <c r="D69" s="64">
        <v>3.32</v>
      </c>
      <c r="E69" s="64">
        <v>3.32</v>
      </c>
      <c r="F69" s="64">
        <v>18.07</v>
      </c>
      <c r="G69" s="65">
        <v>7.33</v>
      </c>
      <c r="H69" s="65">
        <f t="shared" si="0"/>
        <v>623.4355045151851</v>
      </c>
      <c r="I69" s="311">
        <f t="shared" si="3"/>
        <v>-7.727915316205664</v>
      </c>
      <c r="J69" s="65">
        <v>18.98</v>
      </c>
      <c r="K69" s="65">
        <v>13.6</v>
      </c>
      <c r="L69" s="65">
        <v>16.4</v>
      </c>
      <c r="M69" s="65">
        <v>49.6</v>
      </c>
      <c r="N69" s="67" t="s">
        <v>885</v>
      </c>
      <c r="O69" s="98" t="s">
        <v>256</v>
      </c>
      <c r="P69" s="98" t="s">
        <v>1287</v>
      </c>
      <c r="Q69" s="98" t="s">
        <v>221</v>
      </c>
      <c r="R69" s="105"/>
      <c r="S69" s="226">
        <v>254.42000000000002</v>
      </c>
      <c r="T69" s="283">
        <f t="shared" si="1"/>
        <v>253.5206848275862</v>
      </c>
      <c r="U69" s="276">
        <f t="shared" si="4"/>
        <v>66.90085603448274</v>
      </c>
      <c r="V69" s="232">
        <f t="shared" si="2"/>
        <v>-369.0155045151851</v>
      </c>
    </row>
    <row r="70" spans="1:22" ht="12.75">
      <c r="A70" s="96" t="s">
        <v>251</v>
      </c>
      <c r="B70" s="102">
        <v>2.04</v>
      </c>
      <c r="C70" s="64">
        <v>12.03</v>
      </c>
      <c r="D70" s="64">
        <v>3.32</v>
      </c>
      <c r="E70" s="64">
        <v>3.32</v>
      </c>
      <c r="F70" s="64">
        <v>18.07</v>
      </c>
      <c r="G70" s="65">
        <v>7.33</v>
      </c>
      <c r="H70" s="65">
        <f t="shared" si="0"/>
        <v>571.760629515185</v>
      </c>
      <c r="I70" s="311">
        <f t="shared" si="3"/>
        <v>-7.35214247256712</v>
      </c>
      <c r="J70" s="65">
        <v>18.98</v>
      </c>
      <c r="K70" s="65">
        <v>13.6</v>
      </c>
      <c r="L70" s="65">
        <v>16.4</v>
      </c>
      <c r="M70" s="65">
        <v>49.69</v>
      </c>
      <c r="N70" s="67" t="s">
        <v>259</v>
      </c>
      <c r="O70" s="98" t="s">
        <v>256</v>
      </c>
      <c r="P70" s="98" t="s">
        <v>1287</v>
      </c>
      <c r="Q70" s="98" t="s">
        <v>221</v>
      </c>
      <c r="R70" s="105"/>
      <c r="S70" s="226">
        <v>246.32999999999998</v>
      </c>
      <c r="T70" s="283">
        <f t="shared" si="1"/>
        <v>245.22620310344823</v>
      </c>
      <c r="U70" s="276">
        <f t="shared" si="4"/>
        <v>56.532753879310285</v>
      </c>
      <c r="V70" s="232">
        <f t="shared" si="2"/>
        <v>-325.430629515185</v>
      </c>
    </row>
    <row r="71" spans="1:22" ht="12.75">
      <c r="A71" s="96" t="s">
        <v>730</v>
      </c>
      <c r="B71" s="64">
        <v>2.07</v>
      </c>
      <c r="C71" s="64">
        <v>11.45</v>
      </c>
      <c r="D71" s="64">
        <v>2.95</v>
      </c>
      <c r="E71" s="64">
        <v>2.7</v>
      </c>
      <c r="F71" s="64">
        <v>17.3</v>
      </c>
      <c r="G71" s="65">
        <v>5.7</v>
      </c>
      <c r="H71" s="65">
        <f t="shared" si="0"/>
        <v>475.653540750761</v>
      </c>
      <c r="I71" s="311">
        <f t="shared" si="3"/>
        <v>-7.322907339699643</v>
      </c>
      <c r="J71" s="65">
        <v>24.6</v>
      </c>
      <c r="K71" s="65">
        <v>16.4</v>
      </c>
      <c r="L71" s="65">
        <v>23.4</v>
      </c>
      <c r="M71" s="65">
        <v>28.4</v>
      </c>
      <c r="N71" s="67" t="s">
        <v>576</v>
      </c>
      <c r="O71" s="98" t="s">
        <v>1225</v>
      </c>
      <c r="P71" s="98" t="s">
        <v>1296</v>
      </c>
      <c r="Q71" s="98"/>
      <c r="R71" s="105"/>
      <c r="S71" s="226">
        <v>230.8</v>
      </c>
      <c r="T71" s="283">
        <f t="shared" si="1"/>
        <v>229.63641379310346</v>
      </c>
      <c r="U71" s="276">
        <f t="shared" si="4"/>
        <v>37.04551724137932</v>
      </c>
      <c r="V71" s="232">
        <f t="shared" si="2"/>
        <v>-244.853540750761</v>
      </c>
    </row>
    <row r="72" spans="1:22" ht="12.75">
      <c r="A72" s="96" t="s">
        <v>731</v>
      </c>
      <c r="B72" s="64">
        <v>2.07</v>
      </c>
      <c r="C72" s="64">
        <v>11.45</v>
      </c>
      <c r="D72" s="64">
        <v>3.04</v>
      </c>
      <c r="E72" s="64">
        <v>2.72</v>
      </c>
      <c r="F72" s="64">
        <v>17.34</v>
      </c>
      <c r="G72" s="65">
        <v>5.7</v>
      </c>
      <c r="H72" s="65">
        <f t="shared" si="0"/>
        <v>482.6797907507608</v>
      </c>
      <c r="I72" s="311">
        <f t="shared" si="3"/>
        <v>-7.346591157874887</v>
      </c>
      <c r="J72" s="65">
        <v>24.6</v>
      </c>
      <c r="K72" s="65">
        <v>16.4</v>
      </c>
      <c r="L72" s="65">
        <v>23.4</v>
      </c>
      <c r="M72" s="65">
        <v>28.4</v>
      </c>
      <c r="N72" s="67" t="s">
        <v>576</v>
      </c>
      <c r="O72" s="98" t="s">
        <v>1225</v>
      </c>
      <c r="P72" s="98" t="s">
        <v>1296</v>
      </c>
      <c r="Q72" s="98"/>
      <c r="R72" s="105"/>
      <c r="S72" s="226">
        <v>231.9</v>
      </c>
      <c r="T72" s="283">
        <f t="shared" si="1"/>
        <v>230.7580344827586</v>
      </c>
      <c r="U72" s="276">
        <f t="shared" si="4"/>
        <v>38.447543103448254</v>
      </c>
      <c r="V72" s="232">
        <f t="shared" si="2"/>
        <v>-250.77979075076078</v>
      </c>
    </row>
    <row r="73" spans="1:22" ht="13.5" thickBot="1">
      <c r="A73" s="401" t="s">
        <v>406</v>
      </c>
      <c r="B73" s="139">
        <v>2.069</v>
      </c>
      <c r="C73" s="139">
        <v>11.81</v>
      </c>
      <c r="D73" s="139">
        <v>3.179</v>
      </c>
      <c r="E73" s="139">
        <v>2.557</v>
      </c>
      <c r="F73" s="139">
        <v>17.53</v>
      </c>
      <c r="G73" s="140">
        <v>4.91</v>
      </c>
      <c r="H73" s="140">
        <f>((U73/1000*H$6+(1-U73/1000)*D$6)+G73)/(G73/290+1)</f>
        <v>440.7295215048661</v>
      </c>
      <c r="I73" s="402">
        <f>F73+2.15-10*LOG(H73)</f>
        <v>-6.76172141949116</v>
      </c>
      <c r="J73" s="140">
        <v>25.6</v>
      </c>
      <c r="K73" s="140">
        <v>16.3</v>
      </c>
      <c r="L73" s="140">
        <v>24.4</v>
      </c>
      <c r="M73" s="140">
        <v>47.646</v>
      </c>
      <c r="N73" s="141" t="s">
        <v>584</v>
      </c>
      <c r="O73" s="142" t="s">
        <v>1223</v>
      </c>
      <c r="P73" s="142" t="s">
        <v>1287</v>
      </c>
      <c r="Q73" s="142"/>
      <c r="R73" s="105"/>
      <c r="S73" s="226">
        <v>225.096</v>
      </c>
      <c r="T73" s="283">
        <f>(S73-G73)*(G73/290+1)+G73*((G73/290+1)-1)</f>
        <v>223.99710813793106</v>
      </c>
      <c r="U73" s="276">
        <f t="shared" si="4"/>
        <v>29.99638517241383</v>
      </c>
      <c r="V73" s="232">
        <f>S73-H73</f>
        <v>-215.6335215048661</v>
      </c>
    </row>
    <row r="74" spans="1:22" s="18" customFormat="1" ht="12" customHeight="1">
      <c r="A74" s="409" t="s">
        <v>784</v>
      </c>
      <c r="B74" s="410">
        <v>2.067</v>
      </c>
      <c r="C74" s="410">
        <v>11.67</v>
      </c>
      <c r="D74" s="410">
        <v>3.2</v>
      </c>
      <c r="E74" s="410">
        <v>2.5</v>
      </c>
      <c r="F74" s="410">
        <v>17.4</v>
      </c>
      <c r="G74" s="411">
        <v>5.518</v>
      </c>
      <c r="H74" s="411">
        <f>((U74/1000*H$6+(1-U74/1000)*D$6)+G74)/(G74/290+1)</f>
        <v>414.7190879992081</v>
      </c>
      <c r="I74" s="410">
        <f>F74+2.15-10*LOG(H74)</f>
        <v>-6.627540248068659</v>
      </c>
      <c r="J74" s="411">
        <v>26.3</v>
      </c>
      <c r="K74" s="411">
        <v>16.89</v>
      </c>
      <c r="L74" s="411">
        <v>23.37</v>
      </c>
      <c r="M74" s="411">
        <v>53.11</v>
      </c>
      <c r="N74" s="412" t="s">
        <v>595</v>
      </c>
      <c r="O74" s="413" t="s">
        <v>256</v>
      </c>
      <c r="P74" s="413" t="s">
        <v>1296</v>
      </c>
      <c r="Q74" s="414"/>
      <c r="R74" s="247"/>
      <c r="S74" s="227">
        <v>221.206</v>
      </c>
      <c r="T74" s="284">
        <f>(S74-G74)*(G74/290+1)+G74*((G74/290+1)-1)</f>
        <v>219.89701623448275</v>
      </c>
      <c r="U74" s="277">
        <f t="shared" si="4"/>
        <v>24.871270293103436</v>
      </c>
      <c r="V74" s="232">
        <f>S74-H74</f>
        <v>-193.51308799920812</v>
      </c>
    </row>
    <row r="75" spans="1:22" s="18" customFormat="1" ht="12" customHeight="1">
      <c r="A75" s="415" t="s">
        <v>163</v>
      </c>
      <c r="B75" s="394">
        <v>2.067</v>
      </c>
      <c r="C75" s="394">
        <v>11.67</v>
      </c>
      <c r="D75" s="394">
        <v>3.2</v>
      </c>
      <c r="E75" s="394">
        <v>2.5</v>
      </c>
      <c r="F75" s="394">
        <v>17.48</v>
      </c>
      <c r="G75" s="397">
        <v>5.537</v>
      </c>
      <c r="H75" s="397">
        <f>((U75/1000*H$6+(1-U75/1000)*D$6)+G75)/(G75/290+1)</f>
        <v>421.5877070302958</v>
      </c>
      <c r="I75" s="394">
        <f>F75+2.15-10*LOG(H75)</f>
        <v>-6.618879389057618</v>
      </c>
      <c r="J75" s="397">
        <v>26.3</v>
      </c>
      <c r="K75" s="397">
        <v>16.89</v>
      </c>
      <c r="L75" s="397">
        <v>23.37</v>
      </c>
      <c r="M75" s="397">
        <v>53.11</v>
      </c>
      <c r="N75" s="395" t="s">
        <v>595</v>
      </c>
      <c r="O75" s="400" t="s">
        <v>256</v>
      </c>
      <c r="P75" s="400" t="s">
        <v>1296</v>
      </c>
      <c r="Q75" s="416" t="s">
        <v>221</v>
      </c>
      <c r="R75" s="247"/>
      <c r="S75" s="227">
        <v>222.287</v>
      </c>
      <c r="T75" s="284">
        <f>(S75-G75)*(G75/290+1)+G75*((G75/290+1)-1)</f>
        <v>220.99414868620693</v>
      </c>
      <c r="U75" s="277">
        <f t="shared" si="4"/>
        <v>26.24268585775866</v>
      </c>
      <c r="V75" s="232">
        <f>S75-H75</f>
        <v>-199.3007070302958</v>
      </c>
    </row>
    <row r="76" spans="1:22" s="18" customFormat="1" ht="12" customHeight="1" thickBot="1">
      <c r="A76" s="417" t="s">
        <v>164</v>
      </c>
      <c r="B76" s="418">
        <v>2.067</v>
      </c>
      <c r="C76" s="418">
        <v>11.67</v>
      </c>
      <c r="D76" s="418">
        <v>3.2</v>
      </c>
      <c r="E76" s="418">
        <v>2.5</v>
      </c>
      <c r="F76" s="418">
        <v>17.43</v>
      </c>
      <c r="G76" s="419">
        <v>5.493</v>
      </c>
      <c r="H76" s="419">
        <f>((U76/1000*H$6+(1-U76/1000)*D$6)+G76)/(G76/290+1)</f>
        <v>386.79595427476283</v>
      </c>
      <c r="I76" s="418">
        <f>F76+2.15-10*LOG(H76)</f>
        <v>-6.294819228945869</v>
      </c>
      <c r="J76" s="419">
        <v>26.3</v>
      </c>
      <c r="K76" s="419">
        <v>16.89</v>
      </c>
      <c r="L76" s="419">
        <v>23.37</v>
      </c>
      <c r="M76" s="419">
        <v>53.11</v>
      </c>
      <c r="N76" s="420" t="s">
        <v>595</v>
      </c>
      <c r="O76" s="421" t="s">
        <v>256</v>
      </c>
      <c r="P76" s="421" t="s">
        <v>1296</v>
      </c>
      <c r="Q76" s="422" t="s">
        <v>221</v>
      </c>
      <c r="R76" s="247"/>
      <c r="S76" s="227">
        <v>216.827</v>
      </c>
      <c r="T76" s="284">
        <f>(S76-G76)*(G76/290+1)+G76*((G76/290+1)-1)</f>
        <v>215.44100245172413</v>
      </c>
      <c r="U76" s="277">
        <f t="shared" si="4"/>
        <v>19.301253064655164</v>
      </c>
      <c r="V76" s="232">
        <f>S76-H76</f>
        <v>-169.96895427476284</v>
      </c>
    </row>
    <row r="77" spans="1:22" s="18" customFormat="1" ht="12" customHeight="1">
      <c r="A77" s="403" t="s">
        <v>12</v>
      </c>
      <c r="B77" s="404">
        <v>2.076</v>
      </c>
      <c r="C77" s="404">
        <v>11.84</v>
      </c>
      <c r="D77" s="404">
        <v>3.211</v>
      </c>
      <c r="E77" s="404">
        <v>2.889</v>
      </c>
      <c r="F77" s="404">
        <v>17.75</v>
      </c>
      <c r="G77" s="405">
        <v>4.6</v>
      </c>
      <c r="H77" s="405">
        <f t="shared" si="0"/>
        <v>509.6961761710796</v>
      </c>
      <c r="I77" s="406">
        <f t="shared" si="3"/>
        <v>-7.173113754485687</v>
      </c>
      <c r="J77" s="405">
        <v>25.35</v>
      </c>
      <c r="K77" s="405">
        <v>17.1</v>
      </c>
      <c r="L77" s="405">
        <v>22.1</v>
      </c>
      <c r="M77" s="405">
        <v>51.67</v>
      </c>
      <c r="N77" s="407" t="s">
        <v>887</v>
      </c>
      <c r="O77" s="408" t="s">
        <v>1224</v>
      </c>
      <c r="P77" s="408" t="s">
        <v>1296</v>
      </c>
      <c r="Q77" s="408"/>
      <c r="R77" s="247"/>
      <c r="S77" s="227">
        <v>235.8</v>
      </c>
      <c r="T77" s="284">
        <f t="shared" si="1"/>
        <v>234.940275862069</v>
      </c>
      <c r="U77" s="277">
        <f t="shared" si="4"/>
        <v>43.67534482758625</v>
      </c>
      <c r="V77" s="232">
        <f t="shared" si="2"/>
        <v>-273.8961761710796</v>
      </c>
    </row>
    <row r="78" spans="1:22" ht="12.75">
      <c r="A78" s="97" t="s">
        <v>1290</v>
      </c>
      <c r="B78" s="64">
        <v>2.08</v>
      </c>
      <c r="C78" s="64">
        <v>11.82</v>
      </c>
      <c r="D78" s="64">
        <v>3.05</v>
      </c>
      <c r="E78" s="64">
        <v>3.05</v>
      </c>
      <c r="F78" s="64">
        <v>17.74</v>
      </c>
      <c r="G78" s="65">
        <v>4.6</v>
      </c>
      <c r="H78" s="65">
        <f t="shared" si="0"/>
        <v>537.1624261710797</v>
      </c>
      <c r="I78" s="311">
        <f t="shared" si="3"/>
        <v>-7.411056267121172</v>
      </c>
      <c r="J78" s="65">
        <v>25.2</v>
      </c>
      <c r="K78" s="65">
        <v>17.2</v>
      </c>
      <c r="L78" s="65">
        <v>22.6</v>
      </c>
      <c r="M78" s="65">
        <v>51.6</v>
      </c>
      <c r="N78" s="67" t="s">
        <v>66</v>
      </c>
      <c r="O78" s="98" t="s">
        <v>1224</v>
      </c>
      <c r="P78" s="98" t="s">
        <v>1296</v>
      </c>
      <c r="Q78" s="98" t="s">
        <v>221</v>
      </c>
      <c r="R78" s="105"/>
      <c r="S78" s="226">
        <v>240.1</v>
      </c>
      <c r="T78" s="283">
        <f t="shared" si="1"/>
        <v>239.30848275862073</v>
      </c>
      <c r="U78" s="276">
        <f t="shared" si="4"/>
        <v>49.13560344827591</v>
      </c>
      <c r="V78" s="232">
        <f t="shared" si="2"/>
        <v>-297.06242617107966</v>
      </c>
    </row>
    <row r="79" spans="1:22" ht="12.75">
      <c r="A79" s="97" t="s">
        <v>1291</v>
      </c>
      <c r="B79" s="64">
        <v>2.08</v>
      </c>
      <c r="C79" s="64">
        <v>11.85</v>
      </c>
      <c r="D79" s="64">
        <v>3.05</v>
      </c>
      <c r="E79" s="64">
        <v>3.05</v>
      </c>
      <c r="F79" s="64">
        <v>17.74</v>
      </c>
      <c r="G79" s="65">
        <v>4.6</v>
      </c>
      <c r="H79" s="65">
        <f t="shared" si="0"/>
        <v>537.1624261710797</v>
      </c>
      <c r="I79" s="311">
        <f t="shared" si="3"/>
        <v>-7.411056267121172</v>
      </c>
      <c r="J79" s="65">
        <v>24.82</v>
      </c>
      <c r="K79" s="65">
        <v>17</v>
      </c>
      <c r="L79" s="65">
        <v>21.6</v>
      </c>
      <c r="M79" s="65">
        <v>53.22</v>
      </c>
      <c r="N79" s="67" t="s">
        <v>1011</v>
      </c>
      <c r="O79" s="98" t="s">
        <v>1224</v>
      </c>
      <c r="P79" s="98" t="s">
        <v>1296</v>
      </c>
      <c r="Q79" s="98" t="s">
        <v>221</v>
      </c>
      <c r="R79" s="105"/>
      <c r="S79" s="226">
        <v>240.1</v>
      </c>
      <c r="T79" s="283">
        <f t="shared" si="1"/>
        <v>239.30848275862073</v>
      </c>
      <c r="U79" s="276">
        <f t="shared" si="4"/>
        <v>49.13560344827591</v>
      </c>
      <c r="V79" s="232">
        <f t="shared" si="2"/>
        <v>-297.06242617107966</v>
      </c>
    </row>
    <row r="80" spans="1:22" ht="12.75">
      <c r="A80" s="96" t="s">
        <v>406</v>
      </c>
      <c r="B80" s="64">
        <v>2.086</v>
      </c>
      <c r="C80" s="64">
        <v>11.81</v>
      </c>
      <c r="D80" s="64">
        <v>3.179</v>
      </c>
      <c r="E80" s="64">
        <v>2.877</v>
      </c>
      <c r="F80" s="64">
        <v>17.73</v>
      </c>
      <c r="G80" s="65">
        <v>4.905</v>
      </c>
      <c r="H80" s="65">
        <f t="shared" si="0"/>
        <v>482.83273101210557</v>
      </c>
      <c r="I80" s="311">
        <f t="shared" si="3"/>
        <v>-6.957967030494274</v>
      </c>
      <c r="J80" s="65">
        <v>25.7</v>
      </c>
      <c r="K80" s="65">
        <v>16.1</v>
      </c>
      <c r="L80" s="65">
        <v>24.3</v>
      </c>
      <c r="M80" s="65">
        <v>49.6</v>
      </c>
      <c r="N80" s="67" t="s">
        <v>584</v>
      </c>
      <c r="O80" s="98" t="s">
        <v>1223</v>
      </c>
      <c r="P80" s="98" t="s">
        <v>1287</v>
      </c>
      <c r="Q80" s="98"/>
      <c r="R80" s="105"/>
      <c r="S80" s="226">
        <v>231.686</v>
      </c>
      <c r="T80" s="283">
        <f t="shared" si="1"/>
        <v>230.6996890689655</v>
      </c>
      <c r="U80" s="276">
        <f t="shared" si="4"/>
        <v>38.37461133620689</v>
      </c>
      <c r="V80" s="232">
        <f t="shared" si="2"/>
        <v>-251.14673101210556</v>
      </c>
    </row>
    <row r="81" spans="1:22" ht="12.75">
      <c r="A81" s="96" t="s">
        <v>660</v>
      </c>
      <c r="B81" s="64">
        <v>2.09</v>
      </c>
      <c r="C81" s="64">
        <v>12.01</v>
      </c>
      <c r="D81" s="64">
        <v>3.4</v>
      </c>
      <c r="E81" s="64">
        <v>3.1</v>
      </c>
      <c r="F81" s="64">
        <v>18.02</v>
      </c>
      <c r="G81" s="65">
        <v>4.8</v>
      </c>
      <c r="H81" s="65">
        <f t="shared" si="0"/>
        <v>623.0097557666214</v>
      </c>
      <c r="I81" s="311">
        <f t="shared" si="3"/>
        <v>-7.774948473693424</v>
      </c>
      <c r="J81" s="65">
        <v>21.6</v>
      </c>
      <c r="K81" s="65">
        <v>13</v>
      </c>
      <c r="L81" s="65">
        <v>17.6</v>
      </c>
      <c r="M81" s="65">
        <v>28</v>
      </c>
      <c r="N81" s="67" t="s">
        <v>581</v>
      </c>
      <c r="O81" s="98" t="s">
        <v>1225</v>
      </c>
      <c r="P81" s="98" t="s">
        <v>1296</v>
      </c>
      <c r="Q81" s="98"/>
      <c r="R81" s="105"/>
      <c r="S81" s="226">
        <v>253.60000000000002</v>
      </c>
      <c r="T81" s="283">
        <f t="shared" si="1"/>
        <v>252.99751724137928</v>
      </c>
      <c r="U81" s="276">
        <f t="shared" si="4"/>
        <v>66.2468965517241</v>
      </c>
      <c r="V81" s="232">
        <f t="shared" si="2"/>
        <v>-369.4097557666214</v>
      </c>
    </row>
    <row r="82" spans="1:22" ht="12.75">
      <c r="A82" s="96" t="s">
        <v>374</v>
      </c>
      <c r="B82" s="64">
        <v>2.09</v>
      </c>
      <c r="C82" s="64">
        <v>11.99</v>
      </c>
      <c r="D82" s="64">
        <v>3.33</v>
      </c>
      <c r="E82" s="64">
        <v>3.04</v>
      </c>
      <c r="F82" s="64">
        <v>17.96</v>
      </c>
      <c r="G82" s="65">
        <v>4.9</v>
      </c>
      <c r="H82" s="65">
        <f t="shared" si="0"/>
        <v>580.6604908443537</v>
      </c>
      <c r="I82" s="311">
        <f t="shared" si="3"/>
        <v>-7.52922276882266</v>
      </c>
      <c r="J82" s="65">
        <v>21.3</v>
      </c>
      <c r="K82" s="65">
        <v>15</v>
      </c>
      <c r="L82" s="65">
        <v>17.1</v>
      </c>
      <c r="M82" s="65">
        <v>49.1</v>
      </c>
      <c r="N82" s="67" t="s">
        <v>673</v>
      </c>
      <c r="O82" s="98" t="s">
        <v>1225</v>
      </c>
      <c r="P82" s="98" t="s">
        <v>1296</v>
      </c>
      <c r="Q82" s="98"/>
      <c r="R82" s="105"/>
      <c r="S82" s="226">
        <v>247</v>
      </c>
      <c r="T82" s="283">
        <f t="shared" si="1"/>
        <v>246.27344827586205</v>
      </c>
      <c r="U82" s="276">
        <f t="shared" si="4"/>
        <v>57.841810344827564</v>
      </c>
      <c r="V82" s="232">
        <f t="shared" si="2"/>
        <v>-333.6604908443537</v>
      </c>
    </row>
    <row r="83" spans="1:22" ht="12.75">
      <c r="A83" s="97" t="s">
        <v>643</v>
      </c>
      <c r="B83" s="64">
        <v>2.1</v>
      </c>
      <c r="C83" s="64">
        <v>13.39</v>
      </c>
      <c r="D83" s="64">
        <v>3.348</v>
      </c>
      <c r="E83" s="64">
        <v>4.269</v>
      </c>
      <c r="F83" s="64">
        <v>19.32</v>
      </c>
      <c r="G83" s="65">
        <v>3.58</v>
      </c>
      <c r="H83" s="65">
        <f aca="true" t="shared" si="5" ref="H83:H150">((U83/1000*H$6+(1-U83/1000)*D$6)+G83)/(G83/290+1)</f>
        <v>432.0101818669528</v>
      </c>
      <c r="I83" s="311">
        <f t="shared" si="3"/>
        <v>-4.884939826401975</v>
      </c>
      <c r="J83" s="65">
        <v>24.66</v>
      </c>
      <c r="K83" s="65">
        <v>17.3</v>
      </c>
      <c r="L83" s="65">
        <v>20.2</v>
      </c>
      <c r="M83" s="65">
        <v>203.8</v>
      </c>
      <c r="N83" s="67" t="s">
        <v>595</v>
      </c>
      <c r="O83" s="98" t="s">
        <v>1225</v>
      </c>
      <c r="P83" s="98" t="s">
        <v>1287</v>
      </c>
      <c r="Q83" s="98"/>
      <c r="R83" s="105"/>
      <c r="S83" s="226">
        <v>223.33</v>
      </c>
      <c r="T83" s="283">
        <f aca="true" t="shared" si="6" ref="T83:T150">(S83-G83)*(G83/290+1)+G83*((G83/290+1)-1)</f>
        <v>222.50697034482758</v>
      </c>
      <c r="U83" s="276">
        <f t="shared" si="4"/>
        <v>28.133712931034474</v>
      </c>
      <c r="V83" s="232">
        <f aca="true" t="shared" si="7" ref="V83:V150">S83-H83</f>
        <v>-208.68018186695278</v>
      </c>
    </row>
    <row r="84" spans="1:22" ht="12.75">
      <c r="A84" s="97" t="s">
        <v>644</v>
      </c>
      <c r="B84" s="64">
        <v>2.1</v>
      </c>
      <c r="C84" s="64">
        <v>13.39</v>
      </c>
      <c r="D84" s="64">
        <v>3.9</v>
      </c>
      <c r="E84" s="64">
        <v>4.4</v>
      </c>
      <c r="F84" s="64">
        <v>19.43</v>
      </c>
      <c r="G84" s="65">
        <v>3.58</v>
      </c>
      <c r="H84" s="65">
        <f t="shared" si="5"/>
        <v>428.8803068669529</v>
      </c>
      <c r="I84" s="311">
        <f t="shared" si="3"/>
        <v>-4.7433610495819565</v>
      </c>
      <c r="J84" s="65">
        <v>24.66</v>
      </c>
      <c r="K84" s="65">
        <v>17.3</v>
      </c>
      <c r="L84" s="65">
        <v>20.2</v>
      </c>
      <c r="M84" s="65">
        <v>203.8</v>
      </c>
      <c r="N84" s="67" t="s">
        <v>595</v>
      </c>
      <c r="O84" s="98" t="s">
        <v>1225</v>
      </c>
      <c r="P84" s="98" t="s">
        <v>1287</v>
      </c>
      <c r="Q84" s="98"/>
      <c r="R84" s="105"/>
      <c r="S84" s="226">
        <v>222.84000000000003</v>
      </c>
      <c r="T84" s="283">
        <f t="shared" si="6"/>
        <v>222.01092137931036</v>
      </c>
      <c r="U84" s="276">
        <f t="shared" si="4"/>
        <v>27.51365172413795</v>
      </c>
      <c r="V84" s="232">
        <f t="shared" si="7"/>
        <v>-206.04030686695285</v>
      </c>
    </row>
    <row r="85" spans="1:22" ht="12.75">
      <c r="A85" s="96" t="s">
        <v>732</v>
      </c>
      <c r="B85" s="64">
        <v>2.12</v>
      </c>
      <c r="C85" s="64">
        <v>12.04</v>
      </c>
      <c r="D85" s="64">
        <v>3.35</v>
      </c>
      <c r="E85" s="64">
        <v>3.06</v>
      </c>
      <c r="F85" s="64">
        <v>18.02</v>
      </c>
      <c r="G85" s="65">
        <v>4.7</v>
      </c>
      <c r="H85" s="65">
        <f t="shared" si="5"/>
        <v>577.850400831354</v>
      </c>
      <c r="I85" s="311">
        <f t="shared" si="3"/>
        <v>-7.448154188656172</v>
      </c>
      <c r="J85" s="65">
        <v>20.7</v>
      </c>
      <c r="K85" s="65">
        <v>14.5</v>
      </c>
      <c r="L85" s="65">
        <v>17.4</v>
      </c>
      <c r="M85" s="65">
        <v>47.1</v>
      </c>
      <c r="N85" s="67" t="s">
        <v>595</v>
      </c>
      <c r="O85" s="98" t="s">
        <v>1225</v>
      </c>
      <c r="P85" s="98" t="s">
        <v>1296</v>
      </c>
      <c r="Q85" s="98"/>
      <c r="R85" s="105"/>
      <c r="S85" s="226">
        <v>246.5</v>
      </c>
      <c r="T85" s="283">
        <f t="shared" si="6"/>
        <v>245.79500000000002</v>
      </c>
      <c r="U85" s="276">
        <f aca="true" t="shared" si="8" ref="U85:U153">(T85-200)*1.25</f>
        <v>57.24375000000002</v>
      </c>
      <c r="V85" s="232">
        <f t="shared" si="7"/>
        <v>-331.350400831354</v>
      </c>
    </row>
    <row r="86" spans="1:22" ht="12.75">
      <c r="A86" s="96" t="s">
        <v>733</v>
      </c>
      <c r="B86" s="64">
        <v>2.12</v>
      </c>
      <c r="C86" s="64">
        <v>12.01</v>
      </c>
      <c r="D86" s="64">
        <v>3.33</v>
      </c>
      <c r="E86" s="64">
        <v>3.04</v>
      </c>
      <c r="F86" s="64">
        <v>17.97</v>
      </c>
      <c r="G86" s="65">
        <v>7.34</v>
      </c>
      <c r="H86" s="65">
        <f t="shared" si="5"/>
        <v>564.2683972220356</v>
      </c>
      <c r="I86" s="311">
        <f aca="true" t="shared" si="9" ref="I86:I154">F86+2.15-10*LOG(H86)</f>
        <v>-7.394857275756969</v>
      </c>
      <c r="J86" s="65">
        <v>20.2</v>
      </c>
      <c r="K86" s="65">
        <v>14.7</v>
      </c>
      <c r="L86" s="65">
        <v>17.1</v>
      </c>
      <c r="M86" s="65">
        <v>200.6</v>
      </c>
      <c r="N86" s="67" t="s">
        <v>581</v>
      </c>
      <c r="O86" s="98" t="s">
        <v>1226</v>
      </c>
      <c r="P86" s="98" t="s">
        <v>1287</v>
      </c>
      <c r="Q86" s="98"/>
      <c r="R86" s="105"/>
      <c r="S86" s="226">
        <v>245.16000000000003</v>
      </c>
      <c r="T86" s="283">
        <f t="shared" si="6"/>
        <v>244.02508413793106</v>
      </c>
      <c r="U86" s="276">
        <f t="shared" si="8"/>
        <v>55.031355172413825</v>
      </c>
      <c r="V86" s="232">
        <f t="shared" si="7"/>
        <v>-319.10839722203553</v>
      </c>
    </row>
    <row r="87" spans="1:22" ht="12.75">
      <c r="A87" s="96" t="s">
        <v>70</v>
      </c>
      <c r="B87" s="64">
        <v>2.12</v>
      </c>
      <c r="C87" s="64">
        <v>11.74</v>
      </c>
      <c r="D87" s="64">
        <v>3.131</v>
      </c>
      <c r="E87" s="64">
        <v>2.825</v>
      </c>
      <c r="F87" s="64">
        <v>17.62</v>
      </c>
      <c r="G87" s="65">
        <v>5.2</v>
      </c>
      <c r="H87" s="65">
        <f>((U87/1000*H$6+(1-U87/1000)*D$6)+G87)/(G87/290+1)</f>
        <v>468.62410060975617</v>
      </c>
      <c r="I87" s="311">
        <f>F87+2.15-10*LOG(H87)</f>
        <v>-6.938246199260707</v>
      </c>
      <c r="J87" s="65">
        <v>25.6</v>
      </c>
      <c r="K87" s="65">
        <v>16.9</v>
      </c>
      <c r="L87" s="65">
        <v>24.6</v>
      </c>
      <c r="M87" s="65">
        <v>47.4</v>
      </c>
      <c r="N87" s="67" t="s">
        <v>595</v>
      </c>
      <c r="O87" s="98" t="s">
        <v>1223</v>
      </c>
      <c r="P87" s="98" t="s">
        <v>1287</v>
      </c>
      <c r="Q87" s="98"/>
      <c r="R87" s="105"/>
      <c r="S87" s="226">
        <v>229.55</v>
      </c>
      <c r="T87" s="283">
        <f>(S87-G87)*(G87/290+1)+G87*((G87/290+1)-1)</f>
        <v>228.46606896551725</v>
      </c>
      <c r="U87" s="276">
        <f t="shared" si="8"/>
        <v>35.582586206896565</v>
      </c>
      <c r="V87" s="232">
        <f>S87-H87</f>
        <v>-239.07410060975616</v>
      </c>
    </row>
    <row r="88" spans="1:22" ht="12.75">
      <c r="A88" s="96" t="s">
        <v>14</v>
      </c>
      <c r="B88" s="64">
        <v>2.12</v>
      </c>
      <c r="C88" s="64">
        <v>11.83</v>
      </c>
      <c r="D88" s="64">
        <v>2.9</v>
      </c>
      <c r="E88" s="64">
        <v>2.9</v>
      </c>
      <c r="F88" s="64">
        <v>17.67</v>
      </c>
      <c r="G88" s="65">
        <v>4.9</v>
      </c>
      <c r="H88" s="65">
        <f t="shared" si="5"/>
        <v>485.4867408443539</v>
      </c>
      <c r="I88" s="311">
        <f t="shared" si="9"/>
        <v>-7.041773733650022</v>
      </c>
      <c r="J88" s="65">
        <v>25.04</v>
      </c>
      <c r="K88" s="65">
        <v>16.7</v>
      </c>
      <c r="L88" s="65">
        <v>22.6</v>
      </c>
      <c r="M88" s="65">
        <v>50.9</v>
      </c>
      <c r="N88" s="67" t="s">
        <v>635</v>
      </c>
      <c r="O88" s="98" t="s">
        <v>1223</v>
      </c>
      <c r="P88" s="98" t="s">
        <v>1287</v>
      </c>
      <c r="Q88" s="98" t="s">
        <v>221</v>
      </c>
      <c r="R88" s="105"/>
      <c r="S88" s="226">
        <v>232.1</v>
      </c>
      <c r="T88" s="283">
        <f t="shared" si="6"/>
        <v>231.1216896551724</v>
      </c>
      <c r="U88" s="276">
        <f t="shared" si="8"/>
        <v>38.90211206896549</v>
      </c>
      <c r="V88" s="232">
        <f t="shared" si="7"/>
        <v>-253.3867408443539</v>
      </c>
    </row>
    <row r="89" spans="1:22" ht="12.75">
      <c r="A89" s="96" t="s">
        <v>15</v>
      </c>
      <c r="B89" s="64">
        <v>2.12</v>
      </c>
      <c r="C89" s="64">
        <v>11.83</v>
      </c>
      <c r="D89" s="64">
        <v>2.9</v>
      </c>
      <c r="E89" s="64">
        <v>2.9</v>
      </c>
      <c r="F89" s="64">
        <v>17.67</v>
      </c>
      <c r="G89" s="65">
        <v>4.9</v>
      </c>
      <c r="H89" s="65">
        <f t="shared" si="5"/>
        <v>432.0872408443539</v>
      </c>
      <c r="I89" s="311">
        <f t="shared" si="9"/>
        <v>-6.535714421670416</v>
      </c>
      <c r="J89" s="65">
        <v>25.1</v>
      </c>
      <c r="K89" s="65">
        <v>16.7</v>
      </c>
      <c r="L89" s="65">
        <v>22.7</v>
      </c>
      <c r="M89" s="65">
        <v>50.09</v>
      </c>
      <c r="N89" s="67" t="s">
        <v>584</v>
      </c>
      <c r="O89" s="98" t="s">
        <v>1223</v>
      </c>
      <c r="P89" s="98" t="s">
        <v>1287</v>
      </c>
      <c r="Q89" s="98" t="s">
        <v>221</v>
      </c>
      <c r="R89" s="105"/>
      <c r="S89" s="226">
        <v>223.74</v>
      </c>
      <c r="T89" s="283">
        <f t="shared" si="6"/>
        <v>222.6204344827586</v>
      </c>
      <c r="U89" s="276">
        <f t="shared" si="8"/>
        <v>28.275543103448264</v>
      </c>
      <c r="V89" s="232">
        <f t="shared" si="7"/>
        <v>-208.3472408443539</v>
      </c>
    </row>
    <row r="90" spans="1:22" ht="12.75">
      <c r="A90" s="97" t="s">
        <v>246</v>
      </c>
      <c r="B90" s="64">
        <v>2.13</v>
      </c>
      <c r="C90" s="64">
        <v>11.21</v>
      </c>
      <c r="D90" s="64">
        <v>2.94</v>
      </c>
      <c r="E90" s="64">
        <v>2.94</v>
      </c>
      <c r="F90" s="64">
        <v>17.14</v>
      </c>
      <c r="G90" s="65">
        <v>1.96</v>
      </c>
      <c r="H90" s="65">
        <f t="shared" si="5"/>
        <v>834.3798463316899</v>
      </c>
      <c r="I90" s="311">
        <f t="shared" si="9"/>
        <v>-9.923638055663147</v>
      </c>
      <c r="J90" s="65">
        <v>14.43</v>
      </c>
      <c r="K90" s="65">
        <v>13.4</v>
      </c>
      <c r="L90" s="65">
        <v>17.6</v>
      </c>
      <c r="M90" s="65">
        <v>190.63</v>
      </c>
      <c r="N90" s="67" t="s">
        <v>598</v>
      </c>
      <c r="O90" s="98" t="s">
        <v>1227</v>
      </c>
      <c r="P90" s="98" t="s">
        <v>1287</v>
      </c>
      <c r="Q90" s="98" t="s">
        <v>221</v>
      </c>
      <c r="R90" s="105"/>
      <c r="S90" s="226">
        <v>285.83000000000004</v>
      </c>
      <c r="T90" s="283">
        <f t="shared" si="6"/>
        <v>285.80181655172424</v>
      </c>
      <c r="U90" s="276">
        <f t="shared" si="8"/>
        <v>107.2522706896553</v>
      </c>
      <c r="V90" s="232">
        <f t="shared" si="7"/>
        <v>-548.5498463316899</v>
      </c>
    </row>
    <row r="91" spans="1:22" ht="12.75">
      <c r="A91" s="97" t="s">
        <v>247</v>
      </c>
      <c r="B91" s="64">
        <v>2.13</v>
      </c>
      <c r="C91" s="64">
        <v>11.18</v>
      </c>
      <c r="D91" s="64">
        <v>2.94</v>
      </c>
      <c r="E91" s="64">
        <v>2.94</v>
      </c>
      <c r="F91" s="64">
        <v>17.12</v>
      </c>
      <c r="G91" s="65">
        <v>1.74</v>
      </c>
      <c r="H91" s="65">
        <f t="shared" si="5"/>
        <v>845.6053220675943</v>
      </c>
      <c r="I91" s="311">
        <f t="shared" si="9"/>
        <v>-10.001677076689479</v>
      </c>
      <c r="J91" s="65">
        <v>13.99</v>
      </c>
      <c r="K91" s="65">
        <v>13.5</v>
      </c>
      <c r="L91" s="65">
        <v>17.5</v>
      </c>
      <c r="M91" s="65">
        <v>170.284</v>
      </c>
      <c r="N91" s="67" t="s">
        <v>656</v>
      </c>
      <c r="O91" s="98" t="s">
        <v>1227</v>
      </c>
      <c r="P91" s="98" t="s">
        <v>1287</v>
      </c>
      <c r="Q91" s="98" t="s">
        <v>221</v>
      </c>
      <c r="R91" s="105"/>
      <c r="S91" s="226">
        <v>287.52</v>
      </c>
      <c r="T91" s="283">
        <f t="shared" si="6"/>
        <v>287.50512</v>
      </c>
      <c r="U91" s="276">
        <f t="shared" si="8"/>
        <v>109.38139999999997</v>
      </c>
      <c r="V91" s="232">
        <f t="shared" si="7"/>
        <v>-558.0853220675943</v>
      </c>
    </row>
    <row r="92" spans="1:22" ht="12.75">
      <c r="A92" s="97" t="s">
        <v>244</v>
      </c>
      <c r="B92" s="64">
        <v>2.13</v>
      </c>
      <c r="C92" s="64">
        <v>11.21</v>
      </c>
      <c r="D92" s="64">
        <v>3.4</v>
      </c>
      <c r="E92" s="64">
        <v>3.4</v>
      </c>
      <c r="F92" s="64">
        <v>17.42</v>
      </c>
      <c r="G92" s="65">
        <v>2</v>
      </c>
      <c r="H92" s="65">
        <f t="shared" si="5"/>
        <v>901.8174999999997</v>
      </c>
      <c r="I92" s="311">
        <f t="shared" si="9"/>
        <v>-9.981186586481869</v>
      </c>
      <c r="J92" s="65">
        <v>14.43</v>
      </c>
      <c r="K92" s="65">
        <v>13.4</v>
      </c>
      <c r="L92" s="65">
        <v>17.6</v>
      </c>
      <c r="M92" s="65">
        <v>190.63</v>
      </c>
      <c r="N92" s="67" t="s">
        <v>598</v>
      </c>
      <c r="O92" s="98" t="s">
        <v>1227</v>
      </c>
      <c r="P92" s="98" t="s">
        <v>1287</v>
      </c>
      <c r="Q92" s="98" t="s">
        <v>221</v>
      </c>
      <c r="R92" s="105"/>
      <c r="S92" s="226">
        <v>296.4</v>
      </c>
      <c r="T92" s="283">
        <f t="shared" si="6"/>
        <v>296.44413793103445</v>
      </c>
      <c r="U92" s="276">
        <f t="shared" si="8"/>
        <v>120.55517241379306</v>
      </c>
      <c r="V92" s="232">
        <f t="shared" si="7"/>
        <v>-605.4174999999997</v>
      </c>
    </row>
    <row r="93" spans="1:22" ht="12.75">
      <c r="A93" s="97" t="s">
        <v>245</v>
      </c>
      <c r="B93" s="64">
        <v>2.13</v>
      </c>
      <c r="C93" s="64">
        <v>11.18</v>
      </c>
      <c r="D93" s="64">
        <v>3.4</v>
      </c>
      <c r="E93" s="64">
        <v>3.4</v>
      </c>
      <c r="F93" s="64">
        <v>17.4</v>
      </c>
      <c r="G93" s="65">
        <v>1.74</v>
      </c>
      <c r="H93" s="65">
        <f t="shared" si="5"/>
        <v>905.9033220675943</v>
      </c>
      <c r="I93" s="311">
        <f t="shared" si="9"/>
        <v>-10.020818522762678</v>
      </c>
      <c r="J93" s="65">
        <v>13.99</v>
      </c>
      <c r="K93" s="102">
        <v>13.5</v>
      </c>
      <c r="L93" s="65">
        <v>17.5</v>
      </c>
      <c r="M93" s="65">
        <v>170.284</v>
      </c>
      <c r="N93" s="67" t="s">
        <v>656</v>
      </c>
      <c r="O93" s="98" t="s">
        <v>1227</v>
      </c>
      <c r="P93" s="98" t="s">
        <v>1287</v>
      </c>
      <c r="Q93" s="98" t="s">
        <v>221</v>
      </c>
      <c r="R93" s="105"/>
      <c r="S93" s="226">
        <v>296.96</v>
      </c>
      <c r="T93" s="283">
        <f t="shared" si="6"/>
        <v>297.00176</v>
      </c>
      <c r="U93" s="276">
        <f t="shared" si="8"/>
        <v>121.25219999999999</v>
      </c>
      <c r="V93" s="232">
        <f t="shared" si="7"/>
        <v>-608.9433220675944</v>
      </c>
    </row>
    <row r="94" spans="1:22" s="18" customFormat="1" ht="12.75">
      <c r="A94" s="100" t="s">
        <v>211</v>
      </c>
      <c r="B94" s="69">
        <v>2.13</v>
      </c>
      <c r="C94" s="69">
        <v>11.62</v>
      </c>
      <c r="D94" s="69">
        <v>3.26</v>
      </c>
      <c r="E94" s="69">
        <v>2.97</v>
      </c>
      <c r="F94" s="69">
        <v>17.64</v>
      </c>
      <c r="G94" s="70">
        <v>4.64</v>
      </c>
      <c r="H94" s="65">
        <f t="shared" si="5"/>
        <v>703.7354753937008</v>
      </c>
      <c r="I94" s="311">
        <f t="shared" si="9"/>
        <v>-8.684094444186027</v>
      </c>
      <c r="J94" s="70">
        <v>18.91</v>
      </c>
      <c r="K94" s="70">
        <v>14.9</v>
      </c>
      <c r="L94" s="70">
        <v>12.8</v>
      </c>
      <c r="M94" s="70">
        <v>203.35</v>
      </c>
      <c r="N94" s="72" t="s">
        <v>651</v>
      </c>
      <c r="O94" s="101" t="s">
        <v>1226</v>
      </c>
      <c r="P94" s="101" t="s">
        <v>1287</v>
      </c>
      <c r="Q94" s="101"/>
      <c r="R94" s="247"/>
      <c r="S94" s="227">
        <v>266.19</v>
      </c>
      <c r="T94" s="283">
        <f t="shared" si="6"/>
        <v>265.80904</v>
      </c>
      <c r="U94" s="276">
        <f t="shared" si="8"/>
        <v>82.26129999999998</v>
      </c>
      <c r="V94" s="232">
        <f t="shared" si="7"/>
        <v>-437.54547539370077</v>
      </c>
    </row>
    <row r="95" spans="1:22" s="18" customFormat="1" ht="12.75">
      <c r="A95" s="100" t="s">
        <v>235</v>
      </c>
      <c r="B95" s="69">
        <v>2.13</v>
      </c>
      <c r="C95" s="69">
        <v>11.59</v>
      </c>
      <c r="D95" s="69">
        <v>3.12</v>
      </c>
      <c r="E95" s="69">
        <v>3.12</v>
      </c>
      <c r="F95" s="69">
        <v>17.63</v>
      </c>
      <c r="G95" s="70">
        <v>4.95</v>
      </c>
      <c r="H95" s="65">
        <f t="shared" si="5"/>
        <v>720.2592821452789</v>
      </c>
      <c r="I95" s="311">
        <f t="shared" si="9"/>
        <v>-8.79488863840336</v>
      </c>
      <c r="J95" s="70">
        <v>18.89</v>
      </c>
      <c r="K95" s="70">
        <v>14.9</v>
      </c>
      <c r="L95" s="70">
        <v>12.8</v>
      </c>
      <c r="M95" s="70">
        <v>203.19</v>
      </c>
      <c r="N95" s="72" t="s">
        <v>651</v>
      </c>
      <c r="O95" s="101" t="s">
        <v>1226</v>
      </c>
      <c r="P95" s="101" t="s">
        <v>1287</v>
      </c>
      <c r="Q95" s="101" t="s">
        <v>221</v>
      </c>
      <c r="R95" s="247"/>
      <c r="S95" s="227">
        <v>268.87</v>
      </c>
      <c r="T95" s="283">
        <f t="shared" si="6"/>
        <v>268.5093327586207</v>
      </c>
      <c r="U95" s="276">
        <f t="shared" si="8"/>
        <v>85.63666594827588</v>
      </c>
      <c r="V95" s="232">
        <f t="shared" si="7"/>
        <v>-451.3892821452789</v>
      </c>
    </row>
    <row r="96" spans="1:22" s="18" customFormat="1" ht="12.75">
      <c r="A96" s="100" t="s">
        <v>236</v>
      </c>
      <c r="B96" s="69">
        <v>2.13</v>
      </c>
      <c r="C96" s="69">
        <v>11.6</v>
      </c>
      <c r="D96" s="69">
        <v>3.12</v>
      </c>
      <c r="E96" s="69">
        <v>3.12</v>
      </c>
      <c r="F96" s="69">
        <v>17.64</v>
      </c>
      <c r="G96" s="70">
        <v>4.64</v>
      </c>
      <c r="H96" s="65">
        <f t="shared" si="5"/>
        <v>650.9108503937006</v>
      </c>
      <c r="I96" s="311">
        <f t="shared" si="9"/>
        <v>-8.345215110976284</v>
      </c>
      <c r="J96" s="70">
        <v>18.9</v>
      </c>
      <c r="K96" s="70">
        <v>14.9</v>
      </c>
      <c r="L96" s="70">
        <v>12.8</v>
      </c>
      <c r="M96" s="70">
        <v>203.159</v>
      </c>
      <c r="N96" s="72" t="s">
        <v>651</v>
      </c>
      <c r="O96" s="101" t="s">
        <v>1226</v>
      </c>
      <c r="P96" s="101" t="s">
        <v>1287</v>
      </c>
      <c r="Q96" s="101" t="s">
        <v>221</v>
      </c>
      <c r="R96" s="247"/>
      <c r="S96" s="227">
        <v>257.91999999999996</v>
      </c>
      <c r="T96" s="283">
        <f t="shared" si="6"/>
        <v>257.40671999999995</v>
      </c>
      <c r="U96" s="276">
        <f t="shared" si="8"/>
        <v>71.75839999999994</v>
      </c>
      <c r="V96" s="232">
        <f t="shared" si="7"/>
        <v>-392.9908503937006</v>
      </c>
    </row>
    <row r="97" spans="1:22" ht="12.75">
      <c r="A97" s="96" t="s">
        <v>734</v>
      </c>
      <c r="B97" s="64">
        <v>2.13</v>
      </c>
      <c r="C97" s="64">
        <v>11.89</v>
      </c>
      <c r="D97" s="64">
        <v>3.33</v>
      </c>
      <c r="E97" s="64">
        <v>3.04</v>
      </c>
      <c r="F97" s="64">
        <v>17.87</v>
      </c>
      <c r="G97" s="65">
        <v>5.8</v>
      </c>
      <c r="H97" s="65">
        <f t="shared" si="5"/>
        <v>631.3179411764706</v>
      </c>
      <c r="I97" s="311">
        <f t="shared" si="9"/>
        <v>-7.982481315469382</v>
      </c>
      <c r="J97" s="65">
        <v>20.2</v>
      </c>
      <c r="K97" s="65">
        <v>13.2</v>
      </c>
      <c r="L97" s="65">
        <v>17.4</v>
      </c>
      <c r="M97" s="65">
        <v>44.9</v>
      </c>
      <c r="N97" s="67" t="s">
        <v>673</v>
      </c>
      <c r="O97" s="98" t="s">
        <v>1225</v>
      </c>
      <c r="P97" s="98" t="s">
        <v>1296</v>
      </c>
      <c r="Q97" s="98"/>
      <c r="R97" s="105"/>
      <c r="S97" s="226">
        <v>255.20000000000002</v>
      </c>
      <c r="T97" s="283">
        <f t="shared" si="6"/>
        <v>254.50400000000002</v>
      </c>
      <c r="U97" s="276">
        <f t="shared" si="8"/>
        <v>68.13000000000002</v>
      </c>
      <c r="V97" s="232">
        <f t="shared" si="7"/>
        <v>-376.1179411764706</v>
      </c>
    </row>
    <row r="98" spans="1:22" ht="12.75">
      <c r="A98" s="96" t="s">
        <v>735</v>
      </c>
      <c r="B98" s="64">
        <v>2.14</v>
      </c>
      <c r="C98" s="64">
        <v>11.95</v>
      </c>
      <c r="D98" s="64">
        <v>3.26</v>
      </c>
      <c r="E98" s="64">
        <v>2.94</v>
      </c>
      <c r="F98" s="64">
        <v>17.87</v>
      </c>
      <c r="G98" s="65">
        <v>5.49</v>
      </c>
      <c r="H98" s="65">
        <f t="shared" si="5"/>
        <v>503.9037197705504</v>
      </c>
      <c r="I98" s="311">
        <f t="shared" si="9"/>
        <v>-7.003475642892106</v>
      </c>
      <c r="J98" s="65">
        <v>23.5</v>
      </c>
      <c r="K98" s="65">
        <v>16.2</v>
      </c>
      <c r="L98" s="65">
        <v>20.9</v>
      </c>
      <c r="M98" s="65">
        <v>50.5</v>
      </c>
      <c r="N98" s="67" t="s">
        <v>595</v>
      </c>
      <c r="O98" s="98" t="s">
        <v>1223</v>
      </c>
      <c r="P98" s="98" t="s">
        <v>1287</v>
      </c>
      <c r="Q98" s="98"/>
      <c r="R98" s="105"/>
      <c r="S98" s="226">
        <v>235.15999999999997</v>
      </c>
      <c r="T98" s="283">
        <f t="shared" si="6"/>
        <v>234.12182206896549</v>
      </c>
      <c r="U98" s="276">
        <f t="shared" si="8"/>
        <v>42.65227758620686</v>
      </c>
      <c r="V98" s="232">
        <f t="shared" si="7"/>
        <v>-268.74371977055046</v>
      </c>
    </row>
    <row r="99" spans="1:22" ht="12.75">
      <c r="A99" s="96" t="s">
        <v>736</v>
      </c>
      <c r="B99" s="64">
        <v>2.14</v>
      </c>
      <c r="C99" s="64">
        <v>11.95</v>
      </c>
      <c r="D99" s="64">
        <v>3.1</v>
      </c>
      <c r="E99" s="64">
        <v>3</v>
      </c>
      <c r="F99" s="64">
        <v>17.84</v>
      </c>
      <c r="G99" s="65">
        <v>5.49</v>
      </c>
      <c r="H99" s="65">
        <f t="shared" si="5"/>
        <v>507.0335947705507</v>
      </c>
      <c r="I99" s="311">
        <f t="shared" si="9"/>
        <v>-7.060367355465733</v>
      </c>
      <c r="J99" s="65">
        <v>23.5</v>
      </c>
      <c r="K99" s="65">
        <v>16.2</v>
      </c>
      <c r="L99" s="65">
        <v>20.9</v>
      </c>
      <c r="M99" s="65">
        <v>50.5</v>
      </c>
      <c r="N99" s="67" t="s">
        <v>595</v>
      </c>
      <c r="O99" s="98" t="s">
        <v>1223</v>
      </c>
      <c r="P99" s="98" t="s">
        <v>1287</v>
      </c>
      <c r="Q99" s="98"/>
      <c r="R99" s="105"/>
      <c r="S99" s="226">
        <v>235.65</v>
      </c>
      <c r="T99" s="283">
        <f t="shared" si="6"/>
        <v>234.6210982758621</v>
      </c>
      <c r="U99" s="276">
        <f t="shared" si="8"/>
        <v>43.27637284482762</v>
      </c>
      <c r="V99" s="232">
        <f t="shared" si="7"/>
        <v>-271.38359477055064</v>
      </c>
    </row>
    <row r="100" spans="1:22" ht="12.75">
      <c r="A100" s="97" t="s">
        <v>350</v>
      </c>
      <c r="B100" s="64">
        <v>2.1375</v>
      </c>
      <c r="C100" s="64">
        <v>11.94</v>
      </c>
      <c r="D100" s="64">
        <v>3.227</v>
      </c>
      <c r="E100" s="64">
        <v>2.929</v>
      </c>
      <c r="F100" s="64">
        <v>17.83</v>
      </c>
      <c r="G100" s="65">
        <v>4.32</v>
      </c>
      <c r="H100" s="65">
        <f t="shared" si="5"/>
        <v>511.63979131557505</v>
      </c>
      <c r="I100" s="311">
        <f t="shared" si="9"/>
        <v>-7.109643131263361</v>
      </c>
      <c r="J100" s="65">
        <v>22.19</v>
      </c>
      <c r="K100" s="65">
        <v>16</v>
      </c>
      <c r="L100" s="65">
        <v>20.1</v>
      </c>
      <c r="M100" s="65">
        <v>51.26</v>
      </c>
      <c r="N100" s="67" t="s">
        <v>656</v>
      </c>
      <c r="O100" s="98" t="s">
        <v>1223</v>
      </c>
      <c r="P100" s="98" t="s">
        <v>1287</v>
      </c>
      <c r="Q100" s="98"/>
      <c r="R100" s="105"/>
      <c r="S100" s="226">
        <v>236.02</v>
      </c>
      <c r="T100" s="283">
        <f t="shared" si="6"/>
        <v>235.21588413793106</v>
      </c>
      <c r="U100" s="276">
        <f t="shared" si="8"/>
        <v>44.01985517241382</v>
      </c>
      <c r="V100" s="232">
        <f t="shared" si="7"/>
        <v>-275.61979131557507</v>
      </c>
    </row>
    <row r="101" spans="1:22" ht="12.75">
      <c r="A101" s="96" t="s">
        <v>737</v>
      </c>
      <c r="B101" s="64">
        <v>2.16</v>
      </c>
      <c r="C101" s="64">
        <v>11.52</v>
      </c>
      <c r="D101" s="64">
        <v>2.7</v>
      </c>
      <c r="E101" s="64">
        <v>2.5</v>
      </c>
      <c r="F101" s="64">
        <v>16.65</v>
      </c>
      <c r="G101" s="65">
        <v>2.9</v>
      </c>
      <c r="H101" s="65">
        <f t="shared" si="5"/>
        <v>764.0094183168318</v>
      </c>
      <c r="I101" s="311">
        <f t="shared" si="9"/>
        <v>-10.030987123686444</v>
      </c>
      <c r="J101" s="65">
        <v>18.2</v>
      </c>
      <c r="K101" s="65">
        <v>11.9</v>
      </c>
      <c r="L101" s="65">
        <v>16</v>
      </c>
      <c r="M101" s="65">
        <v>38</v>
      </c>
      <c r="N101" s="67" t="s">
        <v>651</v>
      </c>
      <c r="O101" s="98"/>
      <c r="P101" s="98"/>
      <c r="Q101" s="98"/>
      <c r="R101" s="105"/>
      <c r="S101" s="226">
        <v>275.1</v>
      </c>
      <c r="T101" s="283">
        <f t="shared" si="6"/>
        <v>274.951</v>
      </c>
      <c r="U101" s="276">
        <f t="shared" si="8"/>
        <v>93.68875000000003</v>
      </c>
      <c r="V101" s="232">
        <f t="shared" si="7"/>
        <v>-488.90941831683176</v>
      </c>
    </row>
    <row r="102" spans="1:22" ht="12.75">
      <c r="A102" s="96" t="s">
        <v>738</v>
      </c>
      <c r="B102" s="64">
        <v>2.16</v>
      </c>
      <c r="C102" s="64">
        <v>11.52</v>
      </c>
      <c r="D102" s="64">
        <v>3.21</v>
      </c>
      <c r="E102" s="64">
        <v>2.92</v>
      </c>
      <c r="F102" s="64">
        <v>17.47</v>
      </c>
      <c r="G102" s="65">
        <v>3</v>
      </c>
      <c r="H102" s="65">
        <f t="shared" si="5"/>
        <v>747.8464078498295</v>
      </c>
      <c r="I102" s="311">
        <f t="shared" si="9"/>
        <v>-9.118124119384639</v>
      </c>
      <c r="J102" s="65">
        <v>18.2</v>
      </c>
      <c r="K102" s="65">
        <v>11.9</v>
      </c>
      <c r="L102" s="65">
        <v>16</v>
      </c>
      <c r="M102" s="65">
        <v>38</v>
      </c>
      <c r="N102" s="67" t="s">
        <v>651</v>
      </c>
      <c r="O102" s="98"/>
      <c r="P102" s="98"/>
      <c r="Q102" s="98"/>
      <c r="R102" s="105"/>
      <c r="S102" s="226">
        <v>272.6</v>
      </c>
      <c r="T102" s="283">
        <f t="shared" si="6"/>
        <v>272.42</v>
      </c>
      <c r="U102" s="276">
        <f t="shared" si="8"/>
        <v>90.52500000000002</v>
      </c>
      <c r="V102" s="232">
        <f t="shared" si="7"/>
        <v>-475.24640784982944</v>
      </c>
    </row>
    <row r="103" spans="1:22" s="18" customFormat="1" ht="12.75">
      <c r="A103" s="112" t="s">
        <v>664</v>
      </c>
      <c r="B103" s="69">
        <v>2.16</v>
      </c>
      <c r="C103" s="69">
        <v>11.84</v>
      </c>
      <c r="D103" s="69">
        <v>3.2</v>
      </c>
      <c r="E103" s="69">
        <v>2.89</v>
      </c>
      <c r="F103" s="69">
        <v>17.74</v>
      </c>
      <c r="G103" s="70">
        <v>5.3</v>
      </c>
      <c r="H103" s="70">
        <f t="shared" si="5"/>
        <v>513.4647299356587</v>
      </c>
      <c r="I103" s="311">
        <f t="shared" si="9"/>
        <v>-7.2151061712435265</v>
      </c>
      <c r="J103" s="70">
        <v>22</v>
      </c>
      <c r="K103" s="70">
        <v>16.7</v>
      </c>
      <c r="L103" s="70">
        <v>19.8</v>
      </c>
      <c r="M103" s="70">
        <v>49.8</v>
      </c>
      <c r="N103" s="72" t="s">
        <v>639</v>
      </c>
      <c r="O103" s="101" t="s">
        <v>1225</v>
      </c>
      <c r="P103" s="101" t="s">
        <v>1296</v>
      </c>
      <c r="Q103" s="101"/>
      <c r="R103" s="247"/>
      <c r="S103" s="227">
        <v>236.60000000000002</v>
      </c>
      <c r="T103" s="284">
        <f t="shared" si="6"/>
        <v>235.62406896551727</v>
      </c>
      <c r="U103" s="277">
        <f t="shared" si="8"/>
        <v>44.530086206896584</v>
      </c>
      <c r="V103" s="232">
        <f t="shared" si="7"/>
        <v>-276.8647299356587</v>
      </c>
    </row>
    <row r="104" spans="1:22" ht="12.75">
      <c r="A104" s="96" t="s">
        <v>739</v>
      </c>
      <c r="B104" s="64">
        <v>2.17</v>
      </c>
      <c r="C104" s="64">
        <v>11.78</v>
      </c>
      <c r="D104" s="64">
        <v>3.26</v>
      </c>
      <c r="E104" s="64">
        <v>2.97</v>
      </c>
      <c r="F104" s="64">
        <v>17.75</v>
      </c>
      <c r="G104" s="65">
        <v>5.3</v>
      </c>
      <c r="H104" s="65">
        <f t="shared" si="5"/>
        <v>605.4447299356585</v>
      </c>
      <c r="I104" s="311">
        <f t="shared" si="9"/>
        <v>-7.920745032519132</v>
      </c>
      <c r="J104" s="65">
        <v>22.7</v>
      </c>
      <c r="K104" s="65">
        <v>13.4</v>
      </c>
      <c r="L104" s="65">
        <v>18.9</v>
      </c>
      <c r="M104" s="65">
        <v>21.5</v>
      </c>
      <c r="N104" s="67" t="s">
        <v>677</v>
      </c>
      <c r="O104" s="98"/>
      <c r="P104" s="98"/>
      <c r="Q104" s="98"/>
      <c r="R104" s="105"/>
      <c r="S104" s="226">
        <v>251</v>
      </c>
      <c r="T104" s="283">
        <f t="shared" si="6"/>
        <v>250.28724137931036</v>
      </c>
      <c r="U104" s="276">
        <f t="shared" si="8"/>
        <v>62.85905172413795</v>
      </c>
      <c r="V104" s="232">
        <f t="shared" si="7"/>
        <v>-354.44472993565853</v>
      </c>
    </row>
    <row r="105" spans="1:22" ht="12.75">
      <c r="A105" s="96" t="s">
        <v>740</v>
      </c>
      <c r="B105" s="64">
        <v>2.17</v>
      </c>
      <c r="C105" s="64">
        <v>11.79</v>
      </c>
      <c r="D105" s="64">
        <v>2.9</v>
      </c>
      <c r="E105" s="64">
        <v>2.79</v>
      </c>
      <c r="F105" s="64">
        <v>17.47</v>
      </c>
      <c r="G105" s="65">
        <v>5.8</v>
      </c>
      <c r="H105" s="65">
        <f t="shared" si="5"/>
        <v>592.3541911764709</v>
      </c>
      <c r="I105" s="311">
        <f t="shared" si="9"/>
        <v>-8.105814656349281</v>
      </c>
      <c r="J105" s="65">
        <v>19.6</v>
      </c>
      <c r="K105" s="65">
        <v>13.2</v>
      </c>
      <c r="L105" s="65">
        <v>19</v>
      </c>
      <c r="M105" s="65">
        <v>21.1</v>
      </c>
      <c r="N105" s="67" t="s">
        <v>604</v>
      </c>
      <c r="O105" s="98"/>
      <c r="P105" s="98"/>
      <c r="Q105" s="98"/>
      <c r="R105" s="105"/>
      <c r="S105" s="226">
        <v>249.10000000000002</v>
      </c>
      <c r="T105" s="283">
        <f t="shared" si="6"/>
        <v>248.28200000000004</v>
      </c>
      <c r="U105" s="276">
        <f t="shared" si="8"/>
        <v>60.35250000000005</v>
      </c>
      <c r="V105" s="232">
        <f t="shared" si="7"/>
        <v>-343.25419117647084</v>
      </c>
    </row>
    <row r="106" spans="1:22" ht="12.75">
      <c r="A106" s="96" t="s">
        <v>741</v>
      </c>
      <c r="B106" s="64">
        <v>2.17</v>
      </c>
      <c r="C106" s="64">
        <v>11.79</v>
      </c>
      <c r="D106" s="64">
        <v>3.33</v>
      </c>
      <c r="E106" s="64">
        <v>3.01</v>
      </c>
      <c r="F106" s="64">
        <v>17.78</v>
      </c>
      <c r="G106" s="65">
        <v>5.9</v>
      </c>
      <c r="H106" s="65">
        <f t="shared" si="5"/>
        <v>648.3737204291988</v>
      </c>
      <c r="I106" s="311">
        <f t="shared" si="9"/>
        <v>-8.188254039188013</v>
      </c>
      <c r="J106" s="65">
        <v>19.6</v>
      </c>
      <c r="K106" s="65">
        <v>13.2</v>
      </c>
      <c r="L106" s="65">
        <v>19</v>
      </c>
      <c r="M106" s="65">
        <v>21.1</v>
      </c>
      <c r="N106" s="67" t="s">
        <v>604</v>
      </c>
      <c r="O106" s="98"/>
      <c r="P106" s="98"/>
      <c r="Q106" s="98"/>
      <c r="R106" s="105"/>
      <c r="S106" s="226">
        <v>257.9</v>
      </c>
      <c r="T106" s="283">
        <f t="shared" si="6"/>
        <v>257.2469310344827</v>
      </c>
      <c r="U106" s="276">
        <f t="shared" si="8"/>
        <v>71.55866379310339</v>
      </c>
      <c r="V106" s="232">
        <f t="shared" si="7"/>
        <v>-390.4737204291988</v>
      </c>
    </row>
    <row r="107" spans="1:22" ht="12.75">
      <c r="A107" s="96" t="s">
        <v>743</v>
      </c>
      <c r="B107" s="64">
        <v>2.18</v>
      </c>
      <c r="C107" s="64">
        <v>11.95</v>
      </c>
      <c r="D107" s="64">
        <v>3.3</v>
      </c>
      <c r="E107" s="64">
        <v>3</v>
      </c>
      <c r="F107" s="64">
        <v>17.9</v>
      </c>
      <c r="G107" s="65">
        <v>4.3</v>
      </c>
      <c r="H107" s="65">
        <f t="shared" si="5"/>
        <v>588.2005351681956</v>
      </c>
      <c r="I107" s="311">
        <f t="shared" si="9"/>
        <v>-7.645254153095895</v>
      </c>
      <c r="J107" s="65">
        <v>17.9</v>
      </c>
      <c r="K107" s="65">
        <v>14.6</v>
      </c>
      <c r="L107" s="65">
        <v>19.2</v>
      </c>
      <c r="M107" s="65">
        <v>44</v>
      </c>
      <c r="N107" s="67" t="s">
        <v>578</v>
      </c>
      <c r="O107" s="98"/>
      <c r="P107" s="98"/>
      <c r="Q107" s="98"/>
      <c r="R107" s="105"/>
      <c r="S107" s="226">
        <v>248</v>
      </c>
      <c r="T107" s="283">
        <f t="shared" si="6"/>
        <v>247.37724137931033</v>
      </c>
      <c r="U107" s="276">
        <f t="shared" si="8"/>
        <v>59.22155172413792</v>
      </c>
      <c r="V107" s="232">
        <f t="shared" si="7"/>
        <v>-340.20053516819564</v>
      </c>
    </row>
    <row r="108" spans="1:22" ht="12.75">
      <c r="A108" s="96" t="s">
        <v>744</v>
      </c>
      <c r="B108" s="64">
        <v>2.19</v>
      </c>
      <c r="C108" s="64">
        <v>11.78</v>
      </c>
      <c r="D108" s="64">
        <v>3.36</v>
      </c>
      <c r="E108" s="64">
        <v>3.07</v>
      </c>
      <c r="F108" s="64">
        <v>17.78</v>
      </c>
      <c r="G108" s="65">
        <v>6.6</v>
      </c>
      <c r="H108" s="65">
        <f t="shared" si="5"/>
        <v>702.6152714093055</v>
      </c>
      <c r="I108" s="311">
        <f t="shared" si="9"/>
        <v>-8.537175849901871</v>
      </c>
      <c r="J108" s="65">
        <v>19.1</v>
      </c>
      <c r="K108" s="65">
        <v>12.7</v>
      </c>
      <c r="L108" s="65">
        <v>17.7</v>
      </c>
      <c r="M108" s="65">
        <v>17.4</v>
      </c>
      <c r="N108" s="67" t="s">
        <v>653</v>
      </c>
      <c r="O108" s="98"/>
      <c r="P108" s="98"/>
      <c r="Q108" s="98"/>
      <c r="R108" s="105"/>
      <c r="S108" s="226">
        <v>266.6</v>
      </c>
      <c r="T108" s="283">
        <f t="shared" si="6"/>
        <v>266.06744827586203</v>
      </c>
      <c r="U108" s="276">
        <f t="shared" si="8"/>
        <v>82.58431034482754</v>
      </c>
      <c r="V108" s="232">
        <f t="shared" si="7"/>
        <v>-436.01527140930546</v>
      </c>
    </row>
    <row r="109" spans="1:22" ht="12.75">
      <c r="A109" s="96" t="s">
        <v>1123</v>
      </c>
      <c r="B109" s="64">
        <v>2.22</v>
      </c>
      <c r="C109" s="64">
        <v>11.93</v>
      </c>
      <c r="D109" s="64">
        <v>3.21</v>
      </c>
      <c r="E109" s="64">
        <v>2.91</v>
      </c>
      <c r="F109" s="64">
        <v>17.8</v>
      </c>
      <c r="G109" s="65">
        <v>9.4</v>
      </c>
      <c r="H109" s="65">
        <f t="shared" si="5"/>
        <v>463.5761523046091</v>
      </c>
      <c r="I109" s="311">
        <f t="shared" si="9"/>
        <v>-6.711210865044471</v>
      </c>
      <c r="J109" s="65">
        <v>23.9</v>
      </c>
      <c r="K109" s="65">
        <v>18.7</v>
      </c>
      <c r="L109" s="65">
        <v>21.5</v>
      </c>
      <c r="M109" s="65">
        <v>50</v>
      </c>
      <c r="N109" s="67" t="s">
        <v>634</v>
      </c>
      <c r="O109" s="98" t="s">
        <v>1227</v>
      </c>
      <c r="P109" s="98" t="s">
        <v>1287</v>
      </c>
      <c r="Q109" s="98"/>
      <c r="R109" s="105"/>
      <c r="S109" s="226">
        <v>230</v>
      </c>
      <c r="T109" s="283">
        <f t="shared" si="6"/>
        <v>228.0551724137931</v>
      </c>
      <c r="U109" s="276">
        <f t="shared" si="8"/>
        <v>35.06896551724136</v>
      </c>
      <c r="V109" s="232">
        <f t="shared" si="7"/>
        <v>-233.57615230460908</v>
      </c>
    </row>
    <row r="110" spans="1:22" ht="12.75">
      <c r="A110" s="97" t="s">
        <v>371</v>
      </c>
      <c r="B110" s="64">
        <v>2.28</v>
      </c>
      <c r="C110" s="64">
        <v>12.15</v>
      </c>
      <c r="D110" s="64">
        <v>3.28</v>
      </c>
      <c r="E110" s="64">
        <v>2.97</v>
      </c>
      <c r="F110" s="64">
        <v>18</v>
      </c>
      <c r="G110" s="65">
        <v>6.4</v>
      </c>
      <c r="H110" s="65">
        <f t="shared" si="5"/>
        <v>466.018294534413</v>
      </c>
      <c r="I110" s="311">
        <f t="shared" si="9"/>
        <v>-6.534029661736689</v>
      </c>
      <c r="J110" s="65">
        <v>24.3</v>
      </c>
      <c r="K110" s="65">
        <v>18.8</v>
      </c>
      <c r="L110" s="65">
        <v>22.3</v>
      </c>
      <c r="M110" s="65">
        <v>49</v>
      </c>
      <c r="N110" s="67" t="s">
        <v>1260</v>
      </c>
      <c r="O110" s="98" t="s">
        <v>1227</v>
      </c>
      <c r="P110" s="98" t="s">
        <v>1287</v>
      </c>
      <c r="Q110" s="98"/>
      <c r="R110" s="105"/>
      <c r="S110" s="226">
        <v>229.5</v>
      </c>
      <c r="T110" s="283">
        <f t="shared" si="6"/>
        <v>228.1648275862069</v>
      </c>
      <c r="U110" s="276">
        <f t="shared" si="8"/>
        <v>35.20603448275864</v>
      </c>
      <c r="V110" s="232">
        <f t="shared" si="7"/>
        <v>-236.51829453441297</v>
      </c>
    </row>
    <row r="111" spans="1:22" ht="12.75">
      <c r="A111" s="97" t="s">
        <v>1152</v>
      </c>
      <c r="B111" s="64">
        <v>2.29</v>
      </c>
      <c r="C111" s="64">
        <v>14.29</v>
      </c>
      <c r="D111" s="64">
        <v>4.49</v>
      </c>
      <c r="E111" s="64">
        <v>3.89</v>
      </c>
      <c r="F111" s="64">
        <v>20.25</v>
      </c>
      <c r="G111" s="65">
        <v>5.6</v>
      </c>
      <c r="H111" s="65">
        <f t="shared" si="5"/>
        <v>444.54551928281455</v>
      </c>
      <c r="I111" s="311">
        <f t="shared" si="9"/>
        <v>-4.079162372099429</v>
      </c>
      <c r="J111" s="65">
        <v>29.2</v>
      </c>
      <c r="K111" s="65">
        <v>21.2</v>
      </c>
      <c r="L111" s="65">
        <v>27</v>
      </c>
      <c r="M111" s="65">
        <v>49</v>
      </c>
      <c r="N111" s="67" t="s">
        <v>585</v>
      </c>
      <c r="O111" s="98" t="s">
        <v>1225</v>
      </c>
      <c r="P111" s="98" t="s">
        <v>1287</v>
      </c>
      <c r="Q111" s="98"/>
      <c r="R111" s="105"/>
      <c r="S111" s="226">
        <v>225.89999999999998</v>
      </c>
      <c r="T111" s="283">
        <f t="shared" si="6"/>
        <v>224.6622068965517</v>
      </c>
      <c r="U111" s="276">
        <f t="shared" si="8"/>
        <v>30.827758620689636</v>
      </c>
      <c r="V111" s="232">
        <f t="shared" si="7"/>
        <v>-218.64551928281458</v>
      </c>
    </row>
    <row r="112" spans="1:22" ht="12.75">
      <c r="A112" s="97" t="s">
        <v>1263</v>
      </c>
      <c r="B112" s="64">
        <v>2.32</v>
      </c>
      <c r="C112" s="64">
        <v>11.94</v>
      </c>
      <c r="D112" s="64">
        <v>3.2</v>
      </c>
      <c r="E112" s="64">
        <v>2.89</v>
      </c>
      <c r="F112" s="64">
        <v>17.82</v>
      </c>
      <c r="G112" s="65">
        <v>4</v>
      </c>
      <c r="H112" s="65">
        <f t="shared" si="5"/>
        <v>484.02357142857164</v>
      </c>
      <c r="I112" s="311">
        <f t="shared" si="9"/>
        <v>-6.878665118346838</v>
      </c>
      <c r="J112" s="65">
        <v>23.3</v>
      </c>
      <c r="K112" s="65">
        <v>15.8</v>
      </c>
      <c r="L112" s="65">
        <v>20.9</v>
      </c>
      <c r="M112" s="65">
        <v>50.2</v>
      </c>
      <c r="N112" s="67" t="s">
        <v>598</v>
      </c>
      <c r="O112" s="98" t="s">
        <v>1225</v>
      </c>
      <c r="P112" s="98" t="s">
        <v>1296</v>
      </c>
      <c r="Q112" s="98"/>
      <c r="R112" s="105"/>
      <c r="S112" s="226">
        <v>231.6</v>
      </c>
      <c r="T112" s="283">
        <f t="shared" si="6"/>
        <v>230.79448275862072</v>
      </c>
      <c r="U112" s="276">
        <f t="shared" si="8"/>
        <v>38.493103448275896</v>
      </c>
      <c r="V112" s="232">
        <f t="shared" si="7"/>
        <v>-252.42357142857165</v>
      </c>
    </row>
    <row r="113" spans="1:22" ht="12.75">
      <c r="A113" s="96" t="s">
        <v>745</v>
      </c>
      <c r="B113" s="64">
        <v>2.34</v>
      </c>
      <c r="C113" s="64">
        <v>11.53</v>
      </c>
      <c r="D113" s="64">
        <v>3.5</v>
      </c>
      <c r="E113" s="64">
        <v>3.3</v>
      </c>
      <c r="F113" s="64">
        <v>17.64</v>
      </c>
      <c r="G113" s="65">
        <v>28.45</v>
      </c>
      <c r="H113" s="65">
        <f t="shared" si="5"/>
        <v>607.2638755887897</v>
      </c>
      <c r="I113" s="311">
        <f t="shared" si="9"/>
        <v>-8.043774469399889</v>
      </c>
      <c r="J113" s="65">
        <v>17.7</v>
      </c>
      <c r="K113" s="65">
        <v>12.7</v>
      </c>
      <c r="L113" s="65">
        <v>16.9</v>
      </c>
      <c r="M113" s="65">
        <v>234.5</v>
      </c>
      <c r="N113" s="67" t="s">
        <v>606</v>
      </c>
      <c r="O113" s="98" t="s">
        <v>1227</v>
      </c>
      <c r="P113" s="98" t="s">
        <v>1287</v>
      </c>
      <c r="Q113" s="98"/>
      <c r="R113" s="105"/>
      <c r="S113" s="226">
        <v>257.71000000000004</v>
      </c>
      <c r="T113" s="283">
        <f t="shared" si="6"/>
        <v>254.54223965517247</v>
      </c>
      <c r="U113" s="276">
        <f t="shared" si="8"/>
        <v>68.17779956896558</v>
      </c>
      <c r="V113" s="232">
        <f t="shared" si="7"/>
        <v>-349.55387558878965</v>
      </c>
    </row>
    <row r="114" spans="1:22" ht="12.75">
      <c r="A114" s="96" t="s">
        <v>746</v>
      </c>
      <c r="B114" s="64">
        <v>2.34</v>
      </c>
      <c r="C114" s="64">
        <v>11.53</v>
      </c>
      <c r="D114" s="64">
        <v>3.3</v>
      </c>
      <c r="E114" s="64">
        <v>3</v>
      </c>
      <c r="F114" s="64">
        <v>17.47</v>
      </c>
      <c r="G114" s="65">
        <v>27.87</v>
      </c>
      <c r="H114" s="65">
        <f t="shared" si="5"/>
        <v>578.3256070524112</v>
      </c>
      <c r="I114" s="311">
        <f t="shared" si="9"/>
        <v>-8.001724223837417</v>
      </c>
      <c r="J114" s="65">
        <v>17.7</v>
      </c>
      <c r="K114" s="65">
        <v>12.7</v>
      </c>
      <c r="L114" s="65">
        <v>16.9</v>
      </c>
      <c r="M114" s="65">
        <v>234.5</v>
      </c>
      <c r="N114" s="67" t="s">
        <v>606</v>
      </c>
      <c r="O114" s="98" t="s">
        <v>1227</v>
      </c>
      <c r="P114" s="98" t="s">
        <v>1287</v>
      </c>
      <c r="Q114" s="98"/>
      <c r="R114" s="105"/>
      <c r="S114" s="226">
        <v>253.02999999999997</v>
      </c>
      <c r="T114" s="283">
        <f t="shared" si="6"/>
        <v>249.47705551724135</v>
      </c>
      <c r="U114" s="276">
        <f t="shared" si="8"/>
        <v>61.84631939655169</v>
      </c>
      <c r="V114" s="232">
        <f t="shared" si="7"/>
        <v>-325.29560705241124</v>
      </c>
    </row>
    <row r="115" spans="1:22" ht="12.75">
      <c r="A115" s="97" t="s">
        <v>1269</v>
      </c>
      <c r="B115" s="64">
        <v>2.35</v>
      </c>
      <c r="C115" s="64">
        <v>12.38</v>
      </c>
      <c r="D115" s="64">
        <v>3.4</v>
      </c>
      <c r="E115" s="64">
        <v>3.13</v>
      </c>
      <c r="F115" s="64">
        <v>18.31</v>
      </c>
      <c r="G115" s="65">
        <v>5.6</v>
      </c>
      <c r="H115" s="65">
        <f t="shared" si="5"/>
        <v>498.2005192828148</v>
      </c>
      <c r="I115" s="311">
        <f t="shared" si="9"/>
        <v>-6.514041758731967</v>
      </c>
      <c r="J115" s="65">
        <v>22.1</v>
      </c>
      <c r="K115" s="65">
        <v>15.1</v>
      </c>
      <c r="L115" s="65">
        <v>18.8</v>
      </c>
      <c r="M115" s="65">
        <v>49.2</v>
      </c>
      <c r="N115" s="67" t="s">
        <v>574</v>
      </c>
      <c r="O115" s="98" t="s">
        <v>1227</v>
      </c>
      <c r="P115" s="98" t="s">
        <v>1287</v>
      </c>
      <c r="Q115" s="98"/>
      <c r="R115" s="105"/>
      <c r="S115" s="226">
        <v>234.3</v>
      </c>
      <c r="T115" s="283">
        <f t="shared" si="6"/>
        <v>233.22441379310348</v>
      </c>
      <c r="U115" s="276">
        <f t="shared" si="8"/>
        <v>41.53051724137935</v>
      </c>
      <c r="V115" s="232">
        <f t="shared" si="7"/>
        <v>-263.9005192828148</v>
      </c>
    </row>
    <row r="116" spans="1:22" ht="12.75">
      <c r="A116" s="97" t="s">
        <v>525</v>
      </c>
      <c r="B116" s="64">
        <v>2.3557</v>
      </c>
      <c r="C116" s="64">
        <v>12.13</v>
      </c>
      <c r="D116" s="64">
        <v>3.195</v>
      </c>
      <c r="E116" s="64">
        <v>2.903</v>
      </c>
      <c r="F116" s="64">
        <v>17.99</v>
      </c>
      <c r="G116" s="65">
        <v>2.6</v>
      </c>
      <c r="H116" s="65">
        <f t="shared" si="5"/>
        <v>450.32799641148324</v>
      </c>
      <c r="I116" s="311">
        <f t="shared" si="9"/>
        <v>-6.39528947427215</v>
      </c>
      <c r="J116" s="65">
        <v>24.42</v>
      </c>
      <c r="K116" s="65">
        <v>18.2</v>
      </c>
      <c r="L116" s="65">
        <v>21.5</v>
      </c>
      <c r="M116" s="65">
        <v>45.26</v>
      </c>
      <c r="N116" s="67" t="s">
        <v>677</v>
      </c>
      <c r="O116" s="98" t="s">
        <v>1225</v>
      </c>
      <c r="P116" s="98" t="s">
        <v>1296</v>
      </c>
      <c r="Q116" s="98"/>
      <c r="R116" s="105"/>
      <c r="S116" s="226">
        <v>225.89999999999998</v>
      </c>
      <c r="T116" s="283">
        <f t="shared" si="6"/>
        <v>225.32531034482759</v>
      </c>
      <c r="U116" s="276">
        <f t="shared" si="8"/>
        <v>31.65663793103448</v>
      </c>
      <c r="V116" s="232">
        <f t="shared" si="7"/>
        <v>-224.42799641148326</v>
      </c>
    </row>
    <row r="117" spans="1:22" ht="12.75">
      <c r="A117" s="97" t="s">
        <v>418</v>
      </c>
      <c r="B117" s="64">
        <v>2.37</v>
      </c>
      <c r="C117" s="64">
        <v>12.59</v>
      </c>
      <c r="D117" s="64">
        <v>3.58</v>
      </c>
      <c r="E117" s="64">
        <v>3.35</v>
      </c>
      <c r="F117" s="64">
        <v>18.59</v>
      </c>
      <c r="G117" s="65">
        <v>4.1</v>
      </c>
      <c r="H117" s="65">
        <f t="shared" si="5"/>
        <v>543.8732616456987</v>
      </c>
      <c r="I117" s="311">
        <f t="shared" si="9"/>
        <v>-6.614977081897422</v>
      </c>
      <c r="J117" s="65">
        <v>20.89</v>
      </c>
      <c r="K117" s="65">
        <v>14.8</v>
      </c>
      <c r="L117" s="65">
        <v>19.9</v>
      </c>
      <c r="M117" s="65">
        <v>48.67</v>
      </c>
      <c r="N117" s="67" t="s">
        <v>723</v>
      </c>
      <c r="O117" s="98" t="s">
        <v>1227</v>
      </c>
      <c r="P117" s="98" t="s">
        <v>1287</v>
      </c>
      <c r="Q117" s="98"/>
      <c r="R117" s="105"/>
      <c r="S117" s="226">
        <v>241</v>
      </c>
      <c r="T117" s="283">
        <f t="shared" si="6"/>
        <v>240.3072413793103</v>
      </c>
      <c r="U117" s="276">
        <f t="shared" si="8"/>
        <v>50.38405172413789</v>
      </c>
      <c r="V117" s="232">
        <f t="shared" si="7"/>
        <v>-302.8732616456987</v>
      </c>
    </row>
    <row r="118" spans="1:22" ht="12.75">
      <c r="A118" s="97" t="s">
        <v>419</v>
      </c>
      <c r="B118" s="64">
        <v>2.37</v>
      </c>
      <c r="C118" s="64">
        <v>12.59</v>
      </c>
      <c r="D118" s="64">
        <v>3.54</v>
      </c>
      <c r="E118" s="64">
        <v>3.26</v>
      </c>
      <c r="F118" s="64">
        <v>18.55</v>
      </c>
      <c r="G118" s="65">
        <v>4.1</v>
      </c>
      <c r="H118" s="65">
        <f t="shared" si="5"/>
        <v>535.5695116456986</v>
      </c>
      <c r="I118" s="311">
        <f t="shared" si="9"/>
        <v>-6.588158459708318</v>
      </c>
      <c r="J118" s="65">
        <v>20.9</v>
      </c>
      <c r="K118" s="65">
        <v>14.8</v>
      </c>
      <c r="L118" s="65">
        <v>19.9</v>
      </c>
      <c r="M118" s="65">
        <v>48.7</v>
      </c>
      <c r="N118" s="67" t="s">
        <v>723</v>
      </c>
      <c r="O118" s="98" t="s">
        <v>1227</v>
      </c>
      <c r="P118" s="98" t="s">
        <v>1287</v>
      </c>
      <c r="Q118" s="98"/>
      <c r="R118" s="105"/>
      <c r="S118" s="226">
        <v>239.7</v>
      </c>
      <c r="T118" s="283">
        <f t="shared" si="6"/>
        <v>238.9888620689655</v>
      </c>
      <c r="U118" s="276">
        <f t="shared" si="8"/>
        <v>48.73607758620686</v>
      </c>
      <c r="V118" s="232">
        <f t="shared" si="7"/>
        <v>-295.86951164569865</v>
      </c>
    </row>
    <row r="119" spans="1:22" ht="12.75">
      <c r="A119" s="97" t="s">
        <v>372</v>
      </c>
      <c r="B119" s="64">
        <v>2.38</v>
      </c>
      <c r="C119" s="64">
        <v>12.24</v>
      </c>
      <c r="D119" s="64">
        <v>3.5</v>
      </c>
      <c r="E119" s="64">
        <v>3.24</v>
      </c>
      <c r="F119" s="64">
        <v>18.29</v>
      </c>
      <c r="G119" s="65">
        <v>2.61</v>
      </c>
      <c r="H119" s="65">
        <f t="shared" si="5"/>
        <v>683.7716495292366</v>
      </c>
      <c r="I119" s="311">
        <f t="shared" si="9"/>
        <v>-7.909110901601121</v>
      </c>
      <c r="J119" s="65">
        <v>19.15</v>
      </c>
      <c r="K119" s="65">
        <v>11.5</v>
      </c>
      <c r="L119" s="65">
        <v>14.9</v>
      </c>
      <c r="M119" s="65">
        <v>209.7</v>
      </c>
      <c r="N119" s="67" t="s">
        <v>606</v>
      </c>
      <c r="O119" s="98" t="s">
        <v>1227</v>
      </c>
      <c r="P119" s="98" t="s">
        <v>1287</v>
      </c>
      <c r="Q119" s="98"/>
      <c r="R119" s="105"/>
      <c r="S119" s="226">
        <v>262.45</v>
      </c>
      <c r="T119" s="283">
        <f t="shared" si="6"/>
        <v>262.20204999999993</v>
      </c>
      <c r="U119" s="276">
        <f t="shared" si="8"/>
        <v>77.75256249999991</v>
      </c>
      <c r="V119" s="232">
        <f t="shared" si="7"/>
        <v>-421.3216495292366</v>
      </c>
    </row>
    <row r="120" spans="1:22" ht="12.75">
      <c r="A120" s="97" t="s">
        <v>373</v>
      </c>
      <c r="B120" s="64">
        <v>2.38</v>
      </c>
      <c r="C120" s="64">
        <v>12.24</v>
      </c>
      <c r="D120" s="64">
        <v>3.56</v>
      </c>
      <c r="E120" s="64">
        <v>3.22</v>
      </c>
      <c r="F120" s="64">
        <v>18.3</v>
      </c>
      <c r="G120" s="65">
        <v>2.61</v>
      </c>
      <c r="H120" s="65">
        <f t="shared" si="5"/>
        <v>685.6878995292365</v>
      </c>
      <c r="I120" s="311">
        <f t="shared" si="9"/>
        <v>-7.911264854518848</v>
      </c>
      <c r="J120" s="65">
        <v>19.2</v>
      </c>
      <c r="K120" s="65">
        <v>11.5</v>
      </c>
      <c r="L120" s="65">
        <v>14.9</v>
      </c>
      <c r="M120" s="65">
        <v>209.7</v>
      </c>
      <c r="N120" s="67" t="s">
        <v>606</v>
      </c>
      <c r="O120" s="98" t="s">
        <v>1227</v>
      </c>
      <c r="P120" s="98" t="s">
        <v>1287</v>
      </c>
      <c r="Q120" s="98"/>
      <c r="R120" s="105"/>
      <c r="S120" s="226">
        <v>262.75</v>
      </c>
      <c r="T120" s="283">
        <f t="shared" si="6"/>
        <v>262.50474999999994</v>
      </c>
      <c r="U120" s="276">
        <f t="shared" si="8"/>
        <v>78.13093749999993</v>
      </c>
      <c r="V120" s="232">
        <f t="shared" si="7"/>
        <v>-422.93789952923646</v>
      </c>
    </row>
    <row r="121" spans="1:22" ht="12.75">
      <c r="A121" s="97" t="s">
        <v>1088</v>
      </c>
      <c r="B121" s="64">
        <v>2.38</v>
      </c>
      <c r="C121" s="64">
        <v>12.23</v>
      </c>
      <c r="D121" s="64">
        <v>3.26</v>
      </c>
      <c r="E121" s="64">
        <v>2.97</v>
      </c>
      <c r="F121" s="64">
        <v>18.08</v>
      </c>
      <c r="G121" s="65">
        <v>3.6</v>
      </c>
      <c r="H121" s="65">
        <f t="shared" si="5"/>
        <v>454.1361239782019</v>
      </c>
      <c r="I121" s="311">
        <f t="shared" si="9"/>
        <v>-6.341860489620043</v>
      </c>
      <c r="J121" s="65">
        <v>22.7</v>
      </c>
      <c r="K121" s="65">
        <v>20.2</v>
      </c>
      <c r="L121" s="65">
        <v>21.2</v>
      </c>
      <c r="M121" s="65">
        <v>28.1</v>
      </c>
      <c r="N121" s="67" t="s">
        <v>651</v>
      </c>
      <c r="O121" s="98" t="s">
        <v>1225</v>
      </c>
      <c r="P121" s="98" t="s">
        <v>1296</v>
      </c>
      <c r="Q121" s="98"/>
      <c r="R121" s="105"/>
      <c r="S121" s="226">
        <v>226.8</v>
      </c>
      <c r="T121" s="283">
        <f t="shared" si="6"/>
        <v>226.0154482758621</v>
      </c>
      <c r="U121" s="276">
        <f t="shared" si="8"/>
        <v>32.51931034482762</v>
      </c>
      <c r="V121" s="232">
        <f t="shared" si="7"/>
        <v>-227.3361239782019</v>
      </c>
    </row>
    <row r="122" spans="1:22" ht="12.75">
      <c r="A122" s="96" t="s">
        <v>747</v>
      </c>
      <c r="B122" s="64">
        <v>2.38</v>
      </c>
      <c r="C122" s="64">
        <v>12.24</v>
      </c>
      <c r="D122" s="64">
        <v>3.3</v>
      </c>
      <c r="E122" s="64">
        <v>3.01</v>
      </c>
      <c r="F122" s="64">
        <v>18.13</v>
      </c>
      <c r="G122" s="65">
        <v>5.6</v>
      </c>
      <c r="H122" s="65">
        <f t="shared" si="5"/>
        <v>452.84926928281465</v>
      </c>
      <c r="I122" s="311">
        <f t="shared" si="9"/>
        <v>-6.279536713021482</v>
      </c>
      <c r="J122" s="65">
        <v>25.2</v>
      </c>
      <c r="K122" s="65">
        <v>18.7</v>
      </c>
      <c r="L122" s="65">
        <v>23.4</v>
      </c>
      <c r="M122" s="65">
        <v>48.7</v>
      </c>
      <c r="N122" s="67" t="s">
        <v>748</v>
      </c>
      <c r="O122" s="98" t="s">
        <v>1225</v>
      </c>
      <c r="P122" s="98" t="s">
        <v>1296</v>
      </c>
      <c r="Q122" s="98"/>
      <c r="R122" s="105"/>
      <c r="S122" s="226">
        <v>227.2</v>
      </c>
      <c r="T122" s="283">
        <f t="shared" si="6"/>
        <v>225.9873103448276</v>
      </c>
      <c r="U122" s="276">
        <f t="shared" si="8"/>
        <v>32.48413793103449</v>
      </c>
      <c r="V122" s="232">
        <f t="shared" si="7"/>
        <v>-225.64926928281466</v>
      </c>
    </row>
    <row r="123" spans="1:22" ht="12.75">
      <c r="A123" s="96" t="s">
        <v>749</v>
      </c>
      <c r="B123" s="64">
        <v>2.38</v>
      </c>
      <c r="C123" s="64">
        <v>12.28</v>
      </c>
      <c r="D123" s="64">
        <v>3.44</v>
      </c>
      <c r="E123" s="64">
        <v>3.16</v>
      </c>
      <c r="F123" s="64">
        <v>18.27</v>
      </c>
      <c r="G123" s="65">
        <v>6</v>
      </c>
      <c r="H123" s="65">
        <f t="shared" si="5"/>
        <v>553.0096283783784</v>
      </c>
      <c r="I123" s="311">
        <f t="shared" si="9"/>
        <v>-7.007326928150004</v>
      </c>
      <c r="J123" s="65">
        <v>22</v>
      </c>
      <c r="K123" s="65">
        <v>15</v>
      </c>
      <c r="L123" s="65">
        <v>19.2</v>
      </c>
      <c r="M123" s="65">
        <v>23.6</v>
      </c>
      <c r="N123" s="67" t="s">
        <v>750</v>
      </c>
      <c r="O123" s="98"/>
      <c r="P123" s="98"/>
      <c r="Q123" s="98"/>
      <c r="R123" s="105"/>
      <c r="S123" s="226">
        <v>243</v>
      </c>
      <c r="T123" s="283">
        <f t="shared" si="6"/>
        <v>242.02758620689656</v>
      </c>
      <c r="U123" s="276">
        <f t="shared" si="8"/>
        <v>52.5344827586207</v>
      </c>
      <c r="V123" s="232">
        <f t="shared" si="7"/>
        <v>-310.00962837837835</v>
      </c>
    </row>
    <row r="124" spans="1:22" ht="12.75">
      <c r="A124" s="97" t="s">
        <v>1203</v>
      </c>
      <c r="B124" s="64">
        <v>2.39</v>
      </c>
      <c r="C124" s="64">
        <v>12.15</v>
      </c>
      <c r="D124" s="64">
        <v>3.3</v>
      </c>
      <c r="E124" s="64">
        <v>3.01</v>
      </c>
      <c r="F124" s="64">
        <v>18.05</v>
      </c>
      <c r="G124" s="65">
        <v>5.2</v>
      </c>
      <c r="H124" s="65">
        <f t="shared" si="5"/>
        <v>507.268475609756</v>
      </c>
      <c r="I124" s="311">
        <f t="shared" si="9"/>
        <v>-6.852378737620494</v>
      </c>
      <c r="J124" s="65">
        <v>21.4</v>
      </c>
      <c r="K124" s="65">
        <v>14.5</v>
      </c>
      <c r="L124" s="65">
        <v>19.8</v>
      </c>
      <c r="M124" s="65">
        <v>49.4</v>
      </c>
      <c r="N124" s="67" t="s">
        <v>589</v>
      </c>
      <c r="O124" s="98" t="s">
        <v>1225</v>
      </c>
      <c r="P124" s="98" t="s">
        <v>1296</v>
      </c>
      <c r="Q124" s="98"/>
      <c r="R124" s="105"/>
      <c r="S124" s="226">
        <v>235.6</v>
      </c>
      <c r="T124" s="283">
        <f t="shared" si="6"/>
        <v>234.62455172413792</v>
      </c>
      <c r="U124" s="276">
        <f t="shared" si="8"/>
        <v>43.280689655172395</v>
      </c>
      <c r="V124" s="232">
        <f t="shared" si="7"/>
        <v>-271.668475609756</v>
      </c>
    </row>
    <row r="125" spans="1:22" ht="12.75">
      <c r="A125" s="96" t="s">
        <v>667</v>
      </c>
      <c r="B125" s="64">
        <v>2.39</v>
      </c>
      <c r="C125" s="64">
        <v>12.41</v>
      </c>
      <c r="D125" s="64">
        <v>3.56</v>
      </c>
      <c r="E125" s="64">
        <v>3.3</v>
      </c>
      <c r="F125" s="64">
        <v>18.45</v>
      </c>
      <c r="G125" s="65">
        <v>6.2</v>
      </c>
      <c r="H125" s="65">
        <f t="shared" si="5"/>
        <v>600.5355798446997</v>
      </c>
      <c r="I125" s="311">
        <f t="shared" si="9"/>
        <v>-7.185387430835814</v>
      </c>
      <c r="J125" s="65">
        <v>20.4</v>
      </c>
      <c r="K125" s="65">
        <v>12.2</v>
      </c>
      <c r="L125" s="65">
        <v>16</v>
      </c>
      <c r="M125" s="65">
        <v>27.5</v>
      </c>
      <c r="N125" s="67" t="s">
        <v>751</v>
      </c>
      <c r="O125" s="98" t="s">
        <v>1225</v>
      </c>
      <c r="P125" s="98" t="s">
        <v>1296</v>
      </c>
      <c r="Q125" s="98"/>
      <c r="R125" s="105"/>
      <c r="S125" s="226">
        <v>250.5</v>
      </c>
      <c r="T125" s="283">
        <f t="shared" si="6"/>
        <v>249.65551724137933</v>
      </c>
      <c r="U125" s="276">
        <f t="shared" si="8"/>
        <v>62.06939655172416</v>
      </c>
      <c r="V125" s="232">
        <f t="shared" si="7"/>
        <v>-350.03557984469967</v>
      </c>
    </row>
    <row r="126" spans="1:22" ht="12.75">
      <c r="A126" s="97" t="s">
        <v>107</v>
      </c>
      <c r="B126" s="64">
        <v>2.43</v>
      </c>
      <c r="C126" s="64">
        <v>12.27</v>
      </c>
      <c r="D126" s="64">
        <v>3.33</v>
      </c>
      <c r="E126" s="64">
        <v>3.041</v>
      </c>
      <c r="F126" s="64">
        <v>18.16</v>
      </c>
      <c r="G126" s="65">
        <v>8.5</v>
      </c>
      <c r="H126" s="65">
        <f t="shared" si="5"/>
        <v>450.56377512562807</v>
      </c>
      <c r="I126" s="311">
        <f t="shared" si="9"/>
        <v>-6.227562719518168</v>
      </c>
      <c r="J126" s="65">
        <v>26.26</v>
      </c>
      <c r="K126" s="65">
        <v>17.5</v>
      </c>
      <c r="L126" s="65">
        <v>23.9</v>
      </c>
      <c r="M126" s="65">
        <v>48.9</v>
      </c>
      <c r="N126" s="67" t="s">
        <v>723</v>
      </c>
      <c r="O126" s="98" t="s">
        <v>1225</v>
      </c>
      <c r="P126" s="98" t="s">
        <v>1296</v>
      </c>
      <c r="Q126" s="98"/>
      <c r="R126" s="105"/>
      <c r="S126" s="226">
        <v>227.7</v>
      </c>
      <c r="T126" s="283">
        <f t="shared" si="6"/>
        <v>225.87396551724137</v>
      </c>
      <c r="U126" s="276">
        <f t="shared" si="8"/>
        <v>32.34245689655172</v>
      </c>
      <c r="V126" s="232">
        <f t="shared" si="7"/>
        <v>-222.86377512562808</v>
      </c>
    </row>
    <row r="127" spans="1:22" ht="12.75">
      <c r="A127" s="96" t="s">
        <v>407</v>
      </c>
      <c r="B127" s="64">
        <v>2.441</v>
      </c>
      <c r="C127" s="64">
        <v>12.18</v>
      </c>
      <c r="D127" s="64">
        <v>3.28</v>
      </c>
      <c r="E127" s="64">
        <v>2.7</v>
      </c>
      <c r="F127" s="64">
        <v>17.89</v>
      </c>
      <c r="G127" s="65">
        <v>6.367</v>
      </c>
      <c r="H127" s="65">
        <f>((U127/1000*H$6+(1-U127/1000)*D$6)+G127)/(G127/290+1)</f>
        <v>394.50898629971476</v>
      </c>
      <c r="I127" s="311">
        <f>F127+2.15-10*LOG(H127)</f>
        <v>-5.920569002093934</v>
      </c>
      <c r="J127" s="65">
        <v>25.8</v>
      </c>
      <c r="K127" s="65">
        <v>19</v>
      </c>
      <c r="L127" s="65">
        <v>23.8</v>
      </c>
      <c r="M127" s="65">
        <v>50.6</v>
      </c>
      <c r="N127" s="67" t="s">
        <v>663</v>
      </c>
      <c r="O127" s="98" t="s">
        <v>1227</v>
      </c>
      <c r="P127" s="98" t="s">
        <v>1287</v>
      </c>
      <c r="Q127" s="98"/>
      <c r="R127" s="105"/>
      <c r="S127" s="226">
        <v>218.295</v>
      </c>
      <c r="T127" s="283">
        <f>(S127-G127)*(G127/290+1)+G127*((G127/290+1)-1)</f>
        <v>216.720704362069</v>
      </c>
      <c r="U127" s="276">
        <f t="shared" si="8"/>
        <v>20.90088045258625</v>
      </c>
      <c r="V127" s="232">
        <f>S127-H127</f>
        <v>-176.21398629971478</v>
      </c>
    </row>
    <row r="128" spans="1:22" ht="12.75">
      <c r="A128" s="96" t="s">
        <v>407</v>
      </c>
      <c r="B128" s="64">
        <v>2.441</v>
      </c>
      <c r="C128" s="64">
        <v>12.18</v>
      </c>
      <c r="D128" s="64">
        <v>3.28</v>
      </c>
      <c r="E128" s="64">
        <v>2.65</v>
      </c>
      <c r="F128" s="64">
        <v>17.85</v>
      </c>
      <c r="G128" s="65">
        <v>6.367</v>
      </c>
      <c r="H128" s="65">
        <f>((U128/1000*H$6+(1-U128/1000)*D$6)+G128)/(G128/290+1)</f>
        <v>389.0540612997147</v>
      </c>
      <c r="I128" s="311">
        <f>F128+2.15-10*LOG(H128)</f>
        <v>-5.9000995323531455</v>
      </c>
      <c r="J128" s="65">
        <v>25.8</v>
      </c>
      <c r="K128" s="65">
        <v>19</v>
      </c>
      <c r="L128" s="65">
        <v>23.8</v>
      </c>
      <c r="M128" s="65">
        <v>50.6</v>
      </c>
      <c r="N128" s="67" t="s">
        <v>663</v>
      </c>
      <c r="O128" s="98" t="s">
        <v>1227</v>
      </c>
      <c r="P128" s="98" t="s">
        <v>1287</v>
      </c>
      <c r="Q128" s="98"/>
      <c r="R128" s="105"/>
      <c r="S128" s="226">
        <v>217.441</v>
      </c>
      <c r="T128" s="283">
        <f>(S128-G128)*(G128/290+1)+G128*((G128/290+1)-1)</f>
        <v>215.8479546448276</v>
      </c>
      <c r="U128" s="276">
        <f t="shared" si="8"/>
        <v>19.809943306034512</v>
      </c>
      <c r="V128" s="232">
        <f>S128-H128</f>
        <v>-171.6130612997147</v>
      </c>
    </row>
    <row r="129" spans="1:22" ht="12.75">
      <c r="A129" s="96" t="s">
        <v>420</v>
      </c>
      <c r="B129" s="64">
        <v>2.45</v>
      </c>
      <c r="C129" s="64">
        <v>12.27</v>
      </c>
      <c r="D129" s="64">
        <v>3.35</v>
      </c>
      <c r="E129" s="64">
        <v>3.04</v>
      </c>
      <c r="F129" s="64">
        <v>18.17</v>
      </c>
      <c r="G129" s="65">
        <v>9.5</v>
      </c>
      <c r="H129" s="65">
        <f t="shared" si="5"/>
        <v>442.31148372287123</v>
      </c>
      <c r="I129" s="311">
        <f t="shared" si="9"/>
        <v>-6.137282150936176</v>
      </c>
      <c r="J129" s="65">
        <v>25</v>
      </c>
      <c r="K129" s="65">
        <v>18</v>
      </c>
      <c r="L129" s="65">
        <v>22.6</v>
      </c>
      <c r="M129" s="65">
        <v>47.6</v>
      </c>
      <c r="N129" s="67" t="s">
        <v>595</v>
      </c>
      <c r="O129" s="98" t="s">
        <v>1227</v>
      </c>
      <c r="P129" s="98" t="s">
        <v>1287</v>
      </c>
      <c r="Q129" s="98"/>
      <c r="R129" s="105"/>
      <c r="S129" s="226">
        <v>226.7</v>
      </c>
      <c r="T129" s="283">
        <f t="shared" si="6"/>
        <v>224.6263793103448</v>
      </c>
      <c r="U129" s="276">
        <f t="shared" si="8"/>
        <v>30.782974137930985</v>
      </c>
      <c r="V129" s="232">
        <f t="shared" si="7"/>
        <v>-215.61148372287124</v>
      </c>
    </row>
    <row r="130" spans="1:22" ht="12.75">
      <c r="A130" s="96" t="s">
        <v>1104</v>
      </c>
      <c r="B130" s="64">
        <v>2.46</v>
      </c>
      <c r="C130" s="64">
        <v>12.47</v>
      </c>
      <c r="D130" s="64">
        <v>3.48</v>
      </c>
      <c r="E130" s="64">
        <v>3.18</v>
      </c>
      <c r="F130" s="64">
        <v>18.44</v>
      </c>
      <c r="G130" s="65">
        <v>4.4</v>
      </c>
      <c r="H130" s="65">
        <f t="shared" si="5"/>
        <v>510.0806182065218</v>
      </c>
      <c r="I130" s="311">
        <f t="shared" si="9"/>
        <v>-6.486388217357057</v>
      </c>
      <c r="J130" s="65">
        <v>20.3</v>
      </c>
      <c r="K130" s="65">
        <v>15.8</v>
      </c>
      <c r="L130" s="65">
        <v>17.5</v>
      </c>
      <c r="M130" s="65">
        <v>25</v>
      </c>
      <c r="N130" s="67" t="s">
        <v>656</v>
      </c>
      <c r="O130" s="98" t="s">
        <v>1225</v>
      </c>
      <c r="P130" s="98" t="s">
        <v>1296</v>
      </c>
      <c r="Q130" s="98"/>
      <c r="R130" s="105"/>
      <c r="S130" s="226">
        <v>235.8</v>
      </c>
      <c r="T130" s="283">
        <f t="shared" si="6"/>
        <v>234.97765517241382</v>
      </c>
      <c r="U130" s="276">
        <f t="shared" si="8"/>
        <v>43.72206896551727</v>
      </c>
      <c r="V130" s="232">
        <f t="shared" si="7"/>
        <v>-274.2806182065218</v>
      </c>
    </row>
    <row r="131" spans="1:22" ht="12.75">
      <c r="A131" s="96" t="s">
        <v>752</v>
      </c>
      <c r="B131" s="64">
        <v>2.49</v>
      </c>
      <c r="C131" s="64">
        <v>11.84</v>
      </c>
      <c r="D131" s="64">
        <v>3.131</v>
      </c>
      <c r="E131" s="64">
        <v>2.813</v>
      </c>
      <c r="F131" s="64">
        <v>17.69</v>
      </c>
      <c r="G131" s="65">
        <v>5.3</v>
      </c>
      <c r="H131" s="65">
        <f t="shared" si="5"/>
        <v>433.62097993565885</v>
      </c>
      <c r="I131" s="311">
        <f t="shared" si="9"/>
        <v>-6.5311028656045735</v>
      </c>
      <c r="J131" s="65">
        <v>29.4</v>
      </c>
      <c r="K131" s="65">
        <v>22.8</v>
      </c>
      <c r="L131" s="65">
        <v>25.3</v>
      </c>
      <c r="M131" s="65">
        <v>45.7</v>
      </c>
      <c r="N131" s="67" t="s">
        <v>618</v>
      </c>
      <c r="O131" s="98" t="s">
        <v>1225</v>
      </c>
      <c r="P131" s="98" t="s">
        <v>1296</v>
      </c>
      <c r="Q131" s="98"/>
      <c r="R131" s="105"/>
      <c r="S131" s="226">
        <v>224.10000000000002</v>
      </c>
      <c r="T131" s="283">
        <f t="shared" si="6"/>
        <v>222.8956206896552</v>
      </c>
      <c r="U131" s="276">
        <f t="shared" si="8"/>
        <v>28.619525862069004</v>
      </c>
      <c r="V131" s="232">
        <f t="shared" si="7"/>
        <v>-209.52097993565883</v>
      </c>
    </row>
    <row r="132" spans="1:22" ht="12.75">
      <c r="A132" s="96" t="s">
        <v>753</v>
      </c>
      <c r="B132" s="64">
        <v>2.49</v>
      </c>
      <c r="C132" s="64">
        <v>12.43</v>
      </c>
      <c r="D132" s="64">
        <v>3.42</v>
      </c>
      <c r="E132" s="64">
        <v>3.13</v>
      </c>
      <c r="F132" s="64">
        <v>18.35</v>
      </c>
      <c r="G132" s="65">
        <v>6.49</v>
      </c>
      <c r="H132" s="65">
        <f t="shared" si="5"/>
        <v>494.46355830719386</v>
      </c>
      <c r="I132" s="311">
        <f t="shared" si="9"/>
        <v>-6.4413428984769325</v>
      </c>
      <c r="J132" s="65">
        <v>21.33</v>
      </c>
      <c r="K132" s="65">
        <v>16</v>
      </c>
      <c r="L132" s="65">
        <v>20.6</v>
      </c>
      <c r="M132" s="65">
        <v>202.6</v>
      </c>
      <c r="N132" s="67" t="s">
        <v>653</v>
      </c>
      <c r="O132" s="98" t="s">
        <v>1226</v>
      </c>
      <c r="P132" s="98" t="s">
        <v>1287</v>
      </c>
      <c r="Q132" s="98"/>
      <c r="R132" s="105"/>
      <c r="S132" s="226">
        <v>233.98</v>
      </c>
      <c r="T132" s="283">
        <f t="shared" si="6"/>
        <v>232.7263110344827</v>
      </c>
      <c r="U132" s="276">
        <f t="shared" si="8"/>
        <v>40.90788879310338</v>
      </c>
      <c r="V132" s="232">
        <f t="shared" si="7"/>
        <v>-260.4835583071939</v>
      </c>
    </row>
    <row r="133" spans="1:22" ht="12.75">
      <c r="A133" s="97" t="s">
        <v>408</v>
      </c>
      <c r="B133" s="64">
        <v>2.486</v>
      </c>
      <c r="C133" s="64">
        <v>12.42</v>
      </c>
      <c r="D133" s="64">
        <v>3.366</v>
      </c>
      <c r="E133" s="64">
        <v>3.086</v>
      </c>
      <c r="F133" s="64">
        <v>18.32</v>
      </c>
      <c r="G133" s="65">
        <v>4.905</v>
      </c>
      <c r="H133" s="65">
        <f>((U133/1000*H$6+(1-U133/1000)*D$6)+G133)/(G133/290+1)</f>
        <v>446.9733060121056</v>
      </c>
      <c r="I133" s="311">
        <f>F133+2.15-10*LOG(H133)</f>
        <v>-6.0328158711893</v>
      </c>
      <c r="J133" s="65">
        <v>25.7</v>
      </c>
      <c r="K133" s="65">
        <v>15.9</v>
      </c>
      <c r="L133" s="65">
        <v>22.2</v>
      </c>
      <c r="M133" s="65">
        <v>49.01</v>
      </c>
      <c r="N133" s="67" t="s">
        <v>634</v>
      </c>
      <c r="O133" s="98" t="s">
        <v>1223</v>
      </c>
      <c r="P133" s="98" t="s">
        <v>1287</v>
      </c>
      <c r="Q133" s="98"/>
      <c r="R133" s="105"/>
      <c r="S133" s="226">
        <v>226.072</v>
      </c>
      <c r="T133" s="283">
        <f>(S133-G133)*(G133/290+1)+G133*((G133/290+1)-1)</f>
        <v>224.99073503448275</v>
      </c>
      <c r="U133" s="276">
        <f t="shared" si="8"/>
        <v>31.238418793103442</v>
      </c>
      <c r="V133" s="232">
        <f>S133-H133</f>
        <v>-220.90130601210558</v>
      </c>
    </row>
    <row r="134" spans="1:22" ht="12.75">
      <c r="A134" s="97" t="s">
        <v>1057</v>
      </c>
      <c r="B134" s="64">
        <v>2.499</v>
      </c>
      <c r="C134" s="64">
        <v>12.84</v>
      </c>
      <c r="D134" s="64">
        <v>3.751</v>
      </c>
      <c r="E134" s="64">
        <v>3.498</v>
      </c>
      <c r="F134" s="64">
        <v>18.93</v>
      </c>
      <c r="G134" s="65">
        <v>3.6</v>
      </c>
      <c r="H134" s="65">
        <f t="shared" si="5"/>
        <v>615.1011239782016</v>
      </c>
      <c r="I134" s="311">
        <f t="shared" si="9"/>
        <v>-6.80946520613546</v>
      </c>
      <c r="J134" s="65">
        <v>17.25</v>
      </c>
      <c r="K134" s="65">
        <v>13.88</v>
      </c>
      <c r="L134" s="65">
        <v>15.78</v>
      </c>
      <c r="M134" s="65">
        <v>186.3</v>
      </c>
      <c r="N134" s="67" t="s">
        <v>1058</v>
      </c>
      <c r="O134" s="98" t="s">
        <v>1224</v>
      </c>
      <c r="P134" s="98" t="s">
        <v>1296</v>
      </c>
      <c r="Q134" s="98"/>
      <c r="R134" s="105"/>
      <c r="S134" s="226">
        <v>252</v>
      </c>
      <c r="T134" s="283">
        <f t="shared" si="6"/>
        <v>251.52827586206897</v>
      </c>
      <c r="U134" s="276">
        <f t="shared" si="8"/>
        <v>64.41034482758621</v>
      </c>
      <c r="V134" s="232">
        <f t="shared" si="7"/>
        <v>-363.1011239782016</v>
      </c>
    </row>
    <row r="135" spans="1:22" ht="12.75">
      <c r="A135" s="96" t="s">
        <v>755</v>
      </c>
      <c r="B135" s="64">
        <v>2.52</v>
      </c>
      <c r="C135" s="64">
        <v>12.63</v>
      </c>
      <c r="D135" s="64">
        <v>3.62</v>
      </c>
      <c r="E135" s="64">
        <v>3.35</v>
      </c>
      <c r="F135" s="64">
        <v>18.68</v>
      </c>
      <c r="G135" s="65">
        <v>7.3</v>
      </c>
      <c r="H135" s="65">
        <f t="shared" si="5"/>
        <v>559.4893340060545</v>
      </c>
      <c r="I135" s="311">
        <f t="shared" si="9"/>
        <v>-6.647918116392255</v>
      </c>
      <c r="J135" s="65">
        <v>22.2</v>
      </c>
      <c r="K135" s="65">
        <v>13.1</v>
      </c>
      <c r="L135" s="65">
        <v>17.6</v>
      </c>
      <c r="M135" s="65">
        <v>46.4</v>
      </c>
      <c r="N135" s="67" t="s">
        <v>756</v>
      </c>
      <c r="O135" s="98" t="s">
        <v>1225</v>
      </c>
      <c r="P135" s="98" t="s">
        <v>1296</v>
      </c>
      <c r="Q135" s="98"/>
      <c r="R135" s="105"/>
      <c r="S135" s="226">
        <v>244.4</v>
      </c>
      <c r="T135" s="283">
        <f t="shared" si="6"/>
        <v>243.2521379310345</v>
      </c>
      <c r="U135" s="276">
        <f t="shared" si="8"/>
        <v>54.06517241379312</v>
      </c>
      <c r="V135" s="232">
        <f t="shared" si="7"/>
        <v>-315.0893340060545</v>
      </c>
    </row>
    <row r="136" spans="1:22" ht="12.75">
      <c r="A136" s="97" t="s">
        <v>1135</v>
      </c>
      <c r="B136" s="64">
        <v>2.53</v>
      </c>
      <c r="C136" s="64">
        <v>12.61</v>
      </c>
      <c r="D136" s="64">
        <v>3.48</v>
      </c>
      <c r="E136" s="64">
        <v>3.18</v>
      </c>
      <c r="F136" s="64">
        <v>18.54</v>
      </c>
      <c r="G136" s="65">
        <v>2.6</v>
      </c>
      <c r="H136" s="65">
        <f t="shared" si="5"/>
        <v>475.23924641148363</v>
      </c>
      <c r="I136" s="311">
        <f t="shared" si="9"/>
        <v>-6.0791229854749425</v>
      </c>
      <c r="J136" s="65">
        <v>24.3</v>
      </c>
      <c r="K136" s="65">
        <v>16</v>
      </c>
      <c r="L136" s="65">
        <v>22.8</v>
      </c>
      <c r="M136" s="65">
        <v>48.5</v>
      </c>
      <c r="N136" s="67" t="s">
        <v>584</v>
      </c>
      <c r="O136" s="98" t="s">
        <v>1223</v>
      </c>
      <c r="P136" s="98"/>
      <c r="Q136" s="98"/>
      <c r="R136" s="105"/>
      <c r="S136" s="226">
        <v>229.8</v>
      </c>
      <c r="T136" s="283">
        <f t="shared" si="6"/>
        <v>229.26027586206902</v>
      </c>
      <c r="U136" s="276">
        <f t="shared" si="8"/>
        <v>36.57534482758628</v>
      </c>
      <c r="V136" s="232">
        <f t="shared" si="7"/>
        <v>-245.43924641148362</v>
      </c>
    </row>
    <row r="137" spans="1:22" ht="12.75">
      <c r="A137" s="97" t="s">
        <v>445</v>
      </c>
      <c r="B137" s="64">
        <v>2.53</v>
      </c>
      <c r="C137" s="64">
        <v>12.61</v>
      </c>
      <c r="D137" s="64">
        <v>3.4</v>
      </c>
      <c r="E137" s="64">
        <v>3.1</v>
      </c>
      <c r="F137" s="64">
        <v>18.48</v>
      </c>
      <c r="G137" s="65">
        <v>2.5</v>
      </c>
      <c r="H137" s="65">
        <f t="shared" si="5"/>
        <v>465.85278846153835</v>
      </c>
      <c r="I137" s="311">
        <f t="shared" si="9"/>
        <v>-6.05248699395273</v>
      </c>
      <c r="J137" s="65">
        <v>24.3</v>
      </c>
      <c r="K137" s="65">
        <v>16</v>
      </c>
      <c r="L137" s="65">
        <v>22.8</v>
      </c>
      <c r="M137" s="65">
        <v>48.5</v>
      </c>
      <c r="N137" s="67" t="s">
        <v>584</v>
      </c>
      <c r="O137" s="98" t="s">
        <v>1223</v>
      </c>
      <c r="P137" s="98"/>
      <c r="Q137" s="98"/>
      <c r="R137" s="105"/>
      <c r="S137" s="226">
        <v>228.29999999999998</v>
      </c>
      <c r="T137" s="283">
        <f t="shared" si="6"/>
        <v>227.76810344827584</v>
      </c>
      <c r="U137" s="276">
        <f t="shared" si="8"/>
        <v>34.7101293103448</v>
      </c>
      <c r="V137" s="232">
        <f t="shared" si="7"/>
        <v>-237.55278846153837</v>
      </c>
    </row>
    <row r="138" spans="1:22" ht="12.75">
      <c r="A138" s="96" t="s">
        <v>757</v>
      </c>
      <c r="B138" s="64">
        <v>2.53</v>
      </c>
      <c r="C138" s="64">
        <v>12.48</v>
      </c>
      <c r="D138" s="64">
        <v>3.46</v>
      </c>
      <c r="E138" s="64">
        <v>3.18</v>
      </c>
      <c r="F138" s="64">
        <v>18.42</v>
      </c>
      <c r="G138" s="65">
        <v>4.3</v>
      </c>
      <c r="H138" s="65">
        <f t="shared" si="5"/>
        <v>541.5717851681954</v>
      </c>
      <c r="I138" s="311">
        <f t="shared" si="9"/>
        <v>-6.76656030372531</v>
      </c>
      <c r="J138" s="65">
        <v>21.6</v>
      </c>
      <c r="K138" s="65">
        <v>14.7</v>
      </c>
      <c r="L138" s="65">
        <v>19.6</v>
      </c>
      <c r="M138" s="65">
        <v>203.26</v>
      </c>
      <c r="N138" s="67" t="s">
        <v>717</v>
      </c>
      <c r="O138" s="98" t="s">
        <v>1226</v>
      </c>
      <c r="P138" s="98" t="s">
        <v>1287</v>
      </c>
      <c r="Q138" s="98"/>
      <c r="R138" s="105"/>
      <c r="S138" s="226">
        <v>240.7</v>
      </c>
      <c r="T138" s="283">
        <f t="shared" si="6"/>
        <v>239.96899999999997</v>
      </c>
      <c r="U138" s="276">
        <f t="shared" si="8"/>
        <v>49.96124999999996</v>
      </c>
      <c r="V138" s="232">
        <f t="shared" si="7"/>
        <v>-300.87178516819546</v>
      </c>
    </row>
    <row r="139" spans="1:22" ht="12.75">
      <c r="A139" s="96" t="s">
        <v>511</v>
      </c>
      <c r="B139" s="64">
        <v>2.53</v>
      </c>
      <c r="C139" s="64">
        <v>12.48</v>
      </c>
      <c r="D139" s="64">
        <v>3.46</v>
      </c>
      <c r="E139" s="64">
        <v>3.18</v>
      </c>
      <c r="F139" s="64">
        <v>18.42</v>
      </c>
      <c r="G139" s="65">
        <v>4.3</v>
      </c>
      <c r="H139" s="65">
        <f t="shared" si="5"/>
        <v>541.5717851681954</v>
      </c>
      <c r="I139" s="311">
        <f t="shared" si="9"/>
        <v>-6.76656030372531</v>
      </c>
      <c r="J139" s="65">
        <v>21.6</v>
      </c>
      <c r="K139" s="65">
        <v>14.7</v>
      </c>
      <c r="L139" s="65">
        <v>19.6</v>
      </c>
      <c r="M139" s="65">
        <v>203.26</v>
      </c>
      <c r="N139" s="67" t="s">
        <v>717</v>
      </c>
      <c r="O139" s="98" t="s">
        <v>1226</v>
      </c>
      <c r="P139" s="98" t="s">
        <v>1287</v>
      </c>
      <c r="Q139" s="98"/>
      <c r="R139" s="105"/>
      <c r="S139" s="226">
        <v>240.7</v>
      </c>
      <c r="T139" s="283">
        <f t="shared" si="6"/>
        <v>239.96899999999997</v>
      </c>
      <c r="U139" s="276">
        <f t="shared" si="8"/>
        <v>49.96124999999996</v>
      </c>
      <c r="V139" s="232">
        <f t="shared" si="7"/>
        <v>-300.87178516819546</v>
      </c>
    </row>
    <row r="140" spans="1:22" ht="12.75">
      <c r="A140" s="96" t="s">
        <v>383</v>
      </c>
      <c r="B140" s="64">
        <v>2.53</v>
      </c>
      <c r="C140" s="64">
        <v>12.48</v>
      </c>
      <c r="D140" s="64">
        <v>3.32</v>
      </c>
      <c r="E140" s="64">
        <v>3.32</v>
      </c>
      <c r="F140" s="64">
        <v>18.42</v>
      </c>
      <c r="G140" s="65">
        <v>3.8</v>
      </c>
      <c r="H140" s="65">
        <f t="shared" si="5"/>
        <v>550.4563347515315</v>
      </c>
      <c r="I140" s="311">
        <f t="shared" si="9"/>
        <v>-6.837228740278633</v>
      </c>
      <c r="J140" s="65">
        <v>21.6</v>
      </c>
      <c r="K140" s="65">
        <v>14.7</v>
      </c>
      <c r="L140" s="65">
        <v>19.6</v>
      </c>
      <c r="M140" s="65">
        <v>203.3</v>
      </c>
      <c r="N140" s="67" t="s">
        <v>717</v>
      </c>
      <c r="O140" s="98" t="s">
        <v>1226</v>
      </c>
      <c r="P140" s="98" t="s">
        <v>1287</v>
      </c>
      <c r="Q140" s="98" t="s">
        <v>221</v>
      </c>
      <c r="R140" s="105"/>
      <c r="S140" s="226">
        <v>241.94</v>
      </c>
      <c r="T140" s="283">
        <f t="shared" si="6"/>
        <v>241.31024827586205</v>
      </c>
      <c r="U140" s="276">
        <f t="shared" si="8"/>
        <v>51.637810344827564</v>
      </c>
      <c r="V140" s="232">
        <f t="shared" si="7"/>
        <v>-308.5163347515315</v>
      </c>
    </row>
    <row r="141" spans="1:22" ht="12.75">
      <c r="A141" s="96" t="s">
        <v>384</v>
      </c>
      <c r="B141" s="64">
        <v>2.53</v>
      </c>
      <c r="C141" s="64">
        <v>12.48</v>
      </c>
      <c r="D141" s="64">
        <v>3.32</v>
      </c>
      <c r="E141" s="64">
        <v>3.32</v>
      </c>
      <c r="F141" s="64">
        <v>18.42</v>
      </c>
      <c r="G141" s="65">
        <v>4.15</v>
      </c>
      <c r="H141" s="65">
        <f t="shared" si="5"/>
        <v>504.81315591534934</v>
      </c>
      <c r="I141" s="311">
        <f t="shared" si="9"/>
        <v>-6.461306645145836</v>
      </c>
      <c r="J141" s="65">
        <v>21.6</v>
      </c>
      <c r="K141" s="65">
        <v>14.7</v>
      </c>
      <c r="L141" s="65">
        <v>19.6</v>
      </c>
      <c r="M141" s="65">
        <v>203.3</v>
      </c>
      <c r="N141" s="67" t="s">
        <v>514</v>
      </c>
      <c r="O141" s="98" t="s">
        <v>1226</v>
      </c>
      <c r="P141" s="98" t="s">
        <v>1287</v>
      </c>
      <c r="Q141" s="98"/>
      <c r="R141" s="105"/>
      <c r="S141" s="226">
        <v>234.9</v>
      </c>
      <c r="T141" s="283">
        <f t="shared" si="6"/>
        <v>234.1115</v>
      </c>
      <c r="U141" s="276">
        <f t="shared" si="8"/>
        <v>42.63937500000001</v>
      </c>
      <c r="V141" s="232">
        <f t="shared" si="7"/>
        <v>-269.9131559153493</v>
      </c>
    </row>
    <row r="142" spans="1:22" ht="12.75">
      <c r="A142" s="96" t="s">
        <v>758</v>
      </c>
      <c r="B142" s="64">
        <v>2.59</v>
      </c>
      <c r="C142" s="64">
        <v>12.44</v>
      </c>
      <c r="D142" s="64">
        <v>3.38</v>
      </c>
      <c r="E142" s="64">
        <v>3.09</v>
      </c>
      <c r="F142" s="64">
        <v>18.33</v>
      </c>
      <c r="G142" s="65">
        <v>6.9</v>
      </c>
      <c r="H142" s="65">
        <f t="shared" si="5"/>
        <v>452.29606980464797</v>
      </c>
      <c r="I142" s="311">
        <f t="shared" si="9"/>
        <v>-6.074228139905131</v>
      </c>
      <c r="J142" s="65">
        <v>23.8</v>
      </c>
      <c r="K142" s="65">
        <v>17.2</v>
      </c>
      <c r="L142" s="65">
        <v>23.1</v>
      </c>
      <c r="M142" s="65">
        <v>50.3</v>
      </c>
      <c r="N142" s="67" t="s">
        <v>598</v>
      </c>
      <c r="O142" s="98" t="s">
        <v>1225</v>
      </c>
      <c r="P142" s="98" t="s">
        <v>1296</v>
      </c>
      <c r="Q142" s="98"/>
      <c r="R142" s="105"/>
      <c r="S142" s="226">
        <v>227.5</v>
      </c>
      <c r="T142" s="283">
        <f t="shared" si="6"/>
        <v>226.01293103448276</v>
      </c>
      <c r="U142" s="276">
        <f t="shared" si="8"/>
        <v>32.51616379310345</v>
      </c>
      <c r="V142" s="232">
        <f t="shared" si="7"/>
        <v>-224.79606980464797</v>
      </c>
    </row>
    <row r="143" spans="1:22" ht="12.75">
      <c r="A143" s="97" t="s">
        <v>675</v>
      </c>
      <c r="B143" s="64">
        <v>2.59</v>
      </c>
      <c r="C143" s="64">
        <v>12.44</v>
      </c>
      <c r="D143" s="64">
        <v>3.39</v>
      </c>
      <c r="E143" s="64">
        <v>3.1</v>
      </c>
      <c r="F143" s="64">
        <v>18.34</v>
      </c>
      <c r="G143" s="65">
        <v>6.9</v>
      </c>
      <c r="H143" s="65">
        <f t="shared" si="5"/>
        <v>454.2123198046478</v>
      </c>
      <c r="I143" s="311">
        <f t="shared" si="9"/>
        <v>-6.082589096076596</v>
      </c>
      <c r="J143" s="65">
        <v>23.8</v>
      </c>
      <c r="K143" s="65">
        <v>17.2</v>
      </c>
      <c r="L143" s="65">
        <v>23.1</v>
      </c>
      <c r="M143" s="65">
        <v>50.3</v>
      </c>
      <c r="N143" s="67" t="s">
        <v>598</v>
      </c>
      <c r="O143" s="98" t="s">
        <v>1225</v>
      </c>
      <c r="P143" s="98" t="s">
        <v>1296</v>
      </c>
      <c r="Q143" s="98"/>
      <c r="R143" s="105"/>
      <c r="S143" s="226">
        <v>227.79999999999998</v>
      </c>
      <c r="T143" s="283">
        <f t="shared" si="6"/>
        <v>226.3200689655172</v>
      </c>
      <c r="U143" s="276">
        <f t="shared" si="8"/>
        <v>32.90008620689651</v>
      </c>
      <c r="V143" s="232">
        <f t="shared" si="7"/>
        <v>-226.4123198046478</v>
      </c>
    </row>
    <row r="144" spans="1:22" s="18" customFormat="1" ht="12.75">
      <c r="A144" s="100" t="s">
        <v>210</v>
      </c>
      <c r="B144" s="69">
        <v>2.6</v>
      </c>
      <c r="C144" s="69">
        <v>12.33</v>
      </c>
      <c r="D144" s="69">
        <v>3.46</v>
      </c>
      <c r="E144" s="69">
        <v>3.19</v>
      </c>
      <c r="F144" s="69">
        <v>18.32</v>
      </c>
      <c r="G144" s="70">
        <v>5.25</v>
      </c>
      <c r="H144" s="65">
        <f t="shared" si="5"/>
        <v>591.8710865791703</v>
      </c>
      <c r="I144" s="311">
        <f t="shared" si="9"/>
        <v>-7.25227124824324</v>
      </c>
      <c r="J144" s="70">
        <v>17.59</v>
      </c>
      <c r="K144" s="70">
        <v>13.5</v>
      </c>
      <c r="L144" s="70">
        <v>16.9</v>
      </c>
      <c r="M144" s="70">
        <v>187.921</v>
      </c>
      <c r="N144" s="72" t="s">
        <v>595</v>
      </c>
      <c r="O144" s="101" t="s">
        <v>1226</v>
      </c>
      <c r="P144" s="101" t="s">
        <v>1287</v>
      </c>
      <c r="Q144" s="101"/>
      <c r="R144" s="247"/>
      <c r="S144" s="227">
        <v>248.86</v>
      </c>
      <c r="T144" s="283">
        <f t="shared" si="6"/>
        <v>248.11522413793102</v>
      </c>
      <c r="U144" s="276">
        <f t="shared" si="8"/>
        <v>60.14403017241378</v>
      </c>
      <c r="V144" s="232">
        <f t="shared" si="7"/>
        <v>-343.0110865791703</v>
      </c>
    </row>
    <row r="145" spans="1:22" s="18" customFormat="1" ht="12.75">
      <c r="A145" s="100" t="s">
        <v>237</v>
      </c>
      <c r="B145" s="69">
        <v>2.6</v>
      </c>
      <c r="C145" s="69">
        <v>12.33</v>
      </c>
      <c r="D145" s="69">
        <v>3.32</v>
      </c>
      <c r="E145" s="69">
        <v>3.32</v>
      </c>
      <c r="F145" s="69">
        <v>18.31</v>
      </c>
      <c r="G145" s="70">
        <v>5.25</v>
      </c>
      <c r="H145" s="65">
        <f t="shared" si="5"/>
        <v>603.75183657917</v>
      </c>
      <c r="I145" s="311">
        <f t="shared" si="9"/>
        <v>-7.348584648609947</v>
      </c>
      <c r="J145" s="70">
        <v>17.55</v>
      </c>
      <c r="K145" s="70">
        <v>13.5</v>
      </c>
      <c r="L145" s="70">
        <v>16.9</v>
      </c>
      <c r="M145" s="70">
        <v>187.8</v>
      </c>
      <c r="N145" s="72" t="s">
        <v>634</v>
      </c>
      <c r="O145" s="101" t="s">
        <v>1226</v>
      </c>
      <c r="P145" s="101" t="s">
        <v>1287</v>
      </c>
      <c r="Q145" s="101" t="s">
        <v>221</v>
      </c>
      <c r="R145" s="247"/>
      <c r="S145" s="227">
        <v>250.72</v>
      </c>
      <c r="T145" s="283">
        <f t="shared" si="6"/>
        <v>250.0088965517241</v>
      </c>
      <c r="U145" s="276">
        <f t="shared" si="8"/>
        <v>62.511120689655115</v>
      </c>
      <c r="V145" s="232">
        <f t="shared" si="7"/>
        <v>-353.03183657917</v>
      </c>
    </row>
    <row r="146" spans="1:22" s="18" customFormat="1" ht="12.75">
      <c r="A146" s="100" t="s">
        <v>238</v>
      </c>
      <c r="B146" s="69">
        <v>2.6</v>
      </c>
      <c r="C146" s="69">
        <v>12.33</v>
      </c>
      <c r="D146" s="69">
        <v>3.32</v>
      </c>
      <c r="E146" s="69">
        <v>3.32</v>
      </c>
      <c r="F146" s="69">
        <v>18.3</v>
      </c>
      <c r="G146" s="70">
        <v>5.25</v>
      </c>
      <c r="H146" s="65">
        <f t="shared" si="5"/>
        <v>557.3785865791704</v>
      </c>
      <c r="I146" s="311">
        <f t="shared" si="9"/>
        <v>-7.011502799331847</v>
      </c>
      <c r="J146" s="70">
        <v>17.53</v>
      </c>
      <c r="K146" s="70">
        <v>13.5</v>
      </c>
      <c r="L146" s="70">
        <v>16.9</v>
      </c>
      <c r="M146" s="70">
        <v>187.673</v>
      </c>
      <c r="N146" s="72" t="s">
        <v>634</v>
      </c>
      <c r="O146" s="101" t="s">
        <v>1226</v>
      </c>
      <c r="P146" s="101" t="s">
        <v>1287</v>
      </c>
      <c r="Q146" s="101" t="s">
        <v>221</v>
      </c>
      <c r="R146" s="247"/>
      <c r="S146" s="227">
        <v>243.46000000000004</v>
      </c>
      <c r="T146" s="283">
        <f t="shared" si="6"/>
        <v>242.61746551724138</v>
      </c>
      <c r="U146" s="276">
        <f t="shared" si="8"/>
        <v>53.27183189655173</v>
      </c>
      <c r="V146" s="232">
        <f t="shared" si="7"/>
        <v>-313.9185865791703</v>
      </c>
    </row>
    <row r="147" spans="1:22" s="18" customFormat="1" ht="12.75">
      <c r="A147" s="100" t="s">
        <v>1229</v>
      </c>
      <c r="B147" s="69">
        <v>2.6</v>
      </c>
      <c r="C147" s="69">
        <v>12.45</v>
      </c>
      <c r="D147" s="69">
        <v>3.39</v>
      </c>
      <c r="E147" s="69">
        <v>3.09</v>
      </c>
      <c r="F147" s="69">
        <v>18.35</v>
      </c>
      <c r="G147" s="70">
        <v>4.1</v>
      </c>
      <c r="H147" s="65">
        <f t="shared" si="5"/>
        <v>452.5320116456987</v>
      </c>
      <c r="I147" s="311">
        <f t="shared" si="9"/>
        <v>-6.0564930616961625</v>
      </c>
      <c r="J147" s="70">
        <v>23.8</v>
      </c>
      <c r="K147" s="70">
        <v>18.9</v>
      </c>
      <c r="L147" s="70">
        <v>22.6</v>
      </c>
      <c r="M147" s="70">
        <v>47.4</v>
      </c>
      <c r="N147" s="72" t="s">
        <v>717</v>
      </c>
      <c r="O147" s="101" t="s">
        <v>1223</v>
      </c>
      <c r="P147" s="101" t="s">
        <v>1287</v>
      </c>
      <c r="Q147" s="101"/>
      <c r="R147" s="247"/>
      <c r="S147" s="227">
        <v>226.7</v>
      </c>
      <c r="T147" s="283">
        <f t="shared" si="6"/>
        <v>225.80506896551722</v>
      </c>
      <c r="U147" s="276">
        <f t="shared" si="8"/>
        <v>32.25633620689653</v>
      </c>
      <c r="V147" s="232">
        <f t="shared" si="7"/>
        <v>-225.83201164569869</v>
      </c>
    </row>
    <row r="148" spans="1:22" ht="12.75">
      <c r="A148" s="97" t="s">
        <v>1280</v>
      </c>
      <c r="B148" s="64">
        <v>2.62</v>
      </c>
      <c r="C148" s="64">
        <v>13.7</v>
      </c>
      <c r="D148" s="64">
        <v>3.75</v>
      </c>
      <c r="E148" s="64">
        <v>4.21</v>
      </c>
      <c r="F148" s="64">
        <v>19.63</v>
      </c>
      <c r="G148" s="65">
        <v>2.6</v>
      </c>
      <c r="H148" s="65">
        <f t="shared" si="5"/>
        <v>537.5812464114833</v>
      </c>
      <c r="I148" s="311">
        <f t="shared" si="9"/>
        <v>-5.524441098931103</v>
      </c>
      <c r="J148" s="65">
        <v>24.06</v>
      </c>
      <c r="K148" s="65">
        <v>16.3</v>
      </c>
      <c r="L148" s="65">
        <v>22.2</v>
      </c>
      <c r="M148" s="65">
        <v>191.718</v>
      </c>
      <c r="N148" s="67" t="s">
        <v>634</v>
      </c>
      <c r="O148" s="98" t="s">
        <v>1271</v>
      </c>
      <c r="P148" s="98" t="s">
        <v>1287</v>
      </c>
      <c r="Q148" s="98"/>
      <c r="R148" s="105"/>
      <c r="S148" s="226">
        <v>239.56</v>
      </c>
      <c r="T148" s="283">
        <f t="shared" si="6"/>
        <v>239.10777931034485</v>
      </c>
      <c r="U148" s="276">
        <f t="shared" si="8"/>
        <v>48.884724137931066</v>
      </c>
      <c r="V148" s="232">
        <f t="shared" si="7"/>
        <v>-298.02124641148333</v>
      </c>
    </row>
    <row r="149" spans="1:22" ht="12.75">
      <c r="A149" s="97" t="s">
        <v>1261</v>
      </c>
      <c r="B149" s="64">
        <v>2.63</v>
      </c>
      <c r="C149" s="64">
        <v>12.46</v>
      </c>
      <c r="D149" s="64">
        <v>3.4</v>
      </c>
      <c r="E149" s="64">
        <v>3.1</v>
      </c>
      <c r="F149" s="64">
        <v>18.36</v>
      </c>
      <c r="G149" s="65">
        <v>7.2</v>
      </c>
      <c r="H149" s="65">
        <f t="shared" si="5"/>
        <v>433.20551480484505</v>
      </c>
      <c r="I149" s="311">
        <f t="shared" si="9"/>
        <v>-5.856939766561183</v>
      </c>
      <c r="J149" s="65">
        <v>26.4</v>
      </c>
      <c r="K149" s="65">
        <v>19.1</v>
      </c>
      <c r="L149" s="65">
        <v>26.2</v>
      </c>
      <c r="M149" s="65">
        <v>48.2</v>
      </c>
      <c r="N149" s="67" t="s">
        <v>576</v>
      </c>
      <c r="O149" s="98" t="s">
        <v>1227</v>
      </c>
      <c r="P149" s="98" t="s">
        <v>1287</v>
      </c>
      <c r="Q149" s="98"/>
      <c r="R149" s="105"/>
      <c r="S149" s="226">
        <v>224.6</v>
      </c>
      <c r="T149" s="283">
        <f t="shared" si="6"/>
        <v>222.97627586206895</v>
      </c>
      <c r="U149" s="276">
        <f t="shared" si="8"/>
        <v>28.72034482758618</v>
      </c>
      <c r="V149" s="232">
        <f t="shared" si="7"/>
        <v>-208.60551480484506</v>
      </c>
    </row>
    <row r="150" spans="1:22" ht="13.5" thickBot="1">
      <c r="A150" s="401" t="s">
        <v>759</v>
      </c>
      <c r="B150" s="139">
        <v>2.68</v>
      </c>
      <c r="C150" s="139">
        <v>12.67</v>
      </c>
      <c r="D150" s="139">
        <v>3.58</v>
      </c>
      <c r="E150" s="139">
        <v>3.3</v>
      </c>
      <c r="F150" s="139">
        <v>18.64</v>
      </c>
      <c r="G150" s="140">
        <v>6.9</v>
      </c>
      <c r="H150" s="140">
        <f t="shared" si="5"/>
        <v>519.3648198046479</v>
      </c>
      <c r="I150" s="402">
        <f t="shared" si="9"/>
        <v>-6.364725285005161</v>
      </c>
      <c r="J150" s="140">
        <v>25.2</v>
      </c>
      <c r="K150" s="140">
        <v>17</v>
      </c>
      <c r="L150" s="140">
        <v>26.9</v>
      </c>
      <c r="M150" s="140">
        <v>26.9</v>
      </c>
      <c r="N150" s="141" t="s">
        <v>760</v>
      </c>
      <c r="O150" s="142" t="s">
        <v>1226</v>
      </c>
      <c r="P150" s="142"/>
      <c r="Q150" s="142"/>
      <c r="R150" s="105"/>
      <c r="S150" s="226">
        <v>238</v>
      </c>
      <c r="T150" s="283">
        <f t="shared" si="6"/>
        <v>236.76275862068965</v>
      </c>
      <c r="U150" s="276">
        <f t="shared" si="8"/>
        <v>45.953448275862065</v>
      </c>
      <c r="V150" s="232">
        <f t="shared" si="7"/>
        <v>-281.36481980464794</v>
      </c>
    </row>
    <row r="151" spans="1:22" ht="13.5" thickBot="1">
      <c r="A151" s="428" t="s">
        <v>165</v>
      </c>
      <c r="B151" s="429">
        <v>2.73</v>
      </c>
      <c r="C151" s="429">
        <v>12.93</v>
      </c>
      <c r="D151" s="429">
        <v>3.5</v>
      </c>
      <c r="E151" s="429">
        <v>2.9</v>
      </c>
      <c r="F151" s="429">
        <v>18.41</v>
      </c>
      <c r="G151" s="430">
        <v>7.63</v>
      </c>
      <c r="H151" s="443">
        <f>((U151/1000*H$6+(1-U151/1000)*D$6)+G151)/(G151/290+1)</f>
        <v>385.97073693680045</v>
      </c>
      <c r="I151" s="445">
        <f>F151+2.15-10*LOG(H151)</f>
        <v>-5.305543791053598</v>
      </c>
      <c r="J151" s="444">
        <v>29.06</v>
      </c>
      <c r="K151" s="430">
        <v>17.75</v>
      </c>
      <c r="L151" s="430">
        <v>26.21</v>
      </c>
      <c r="M151" s="430">
        <v>49.9</v>
      </c>
      <c r="N151" s="431" t="s">
        <v>658</v>
      </c>
      <c r="O151" s="432" t="s">
        <v>256</v>
      </c>
      <c r="P151" s="432" t="s">
        <v>1296</v>
      </c>
      <c r="Q151" s="433"/>
      <c r="R151" s="105"/>
      <c r="S151" s="226">
        <v>217.332</v>
      </c>
      <c r="T151" s="283">
        <f>(S151-G151)*(G151/290+1)+G151*((G151/290+1)-1)</f>
        <v>215.42007986206892</v>
      </c>
      <c r="U151" s="276">
        <f t="shared" si="8"/>
        <v>19.275099827586146</v>
      </c>
      <c r="V151" s="232">
        <f>S151-H151</f>
        <v>-168.63873693680046</v>
      </c>
    </row>
    <row r="152" spans="1:22" ht="12.75">
      <c r="A152" s="423" t="s">
        <v>761</v>
      </c>
      <c r="B152" s="424">
        <v>2.8</v>
      </c>
      <c r="C152" s="424">
        <v>12.8</v>
      </c>
      <c r="D152" s="424">
        <v>3.67</v>
      </c>
      <c r="E152" s="424">
        <v>3.4</v>
      </c>
      <c r="F152" s="424">
        <v>18.83</v>
      </c>
      <c r="G152" s="425">
        <v>4.3</v>
      </c>
      <c r="H152" s="425">
        <f aca="true" t="shared" si="10" ref="H152:H216">((U152/1000*H$6+(1-U152/1000)*D$6)+G152)/(G152/290+1)</f>
        <v>576.7030351681957</v>
      </c>
      <c r="I152" s="406">
        <f t="shared" si="9"/>
        <v>-6.629522370938009</v>
      </c>
      <c r="J152" s="425">
        <v>20.3</v>
      </c>
      <c r="K152" s="425">
        <v>13.5</v>
      </c>
      <c r="L152" s="425">
        <v>17.2</v>
      </c>
      <c r="M152" s="425">
        <v>50</v>
      </c>
      <c r="N152" s="426" t="s">
        <v>728</v>
      </c>
      <c r="O152" s="427" t="s">
        <v>1225</v>
      </c>
      <c r="P152" s="427" t="s">
        <v>1296</v>
      </c>
      <c r="Q152" s="427"/>
      <c r="R152" s="105"/>
      <c r="S152" s="226">
        <v>246.20000000000002</v>
      </c>
      <c r="T152" s="283">
        <f aca="true" t="shared" si="11" ref="T152:T216">(S152-G152)*(G152/290+1)+G152*((G152/290+1)-1)</f>
        <v>245.55055172413793</v>
      </c>
      <c r="U152" s="276">
        <f t="shared" si="8"/>
        <v>56.938189655172415</v>
      </c>
      <c r="V152" s="232">
        <f aca="true" t="shared" si="12" ref="V152:V216">S152-H152</f>
        <v>-330.50303516819565</v>
      </c>
    </row>
    <row r="153" spans="1:22" ht="12.75">
      <c r="A153" s="97" t="s">
        <v>421</v>
      </c>
      <c r="B153" s="64">
        <v>2.802</v>
      </c>
      <c r="C153" s="64">
        <v>13.1</v>
      </c>
      <c r="D153" s="64">
        <v>3.706</v>
      </c>
      <c r="E153" s="64">
        <v>3.44</v>
      </c>
      <c r="F153" s="64">
        <v>19.06</v>
      </c>
      <c r="G153" s="65">
        <v>4.3</v>
      </c>
      <c r="H153" s="65">
        <f t="shared" si="10"/>
        <v>477.0580351681956</v>
      </c>
      <c r="I153" s="311">
        <f t="shared" si="9"/>
        <v>-5.575712151410762</v>
      </c>
      <c r="J153" s="65">
        <v>23.61</v>
      </c>
      <c r="K153" s="65">
        <v>15.1</v>
      </c>
      <c r="L153" s="65">
        <v>21.1</v>
      </c>
      <c r="M153" s="65">
        <v>48</v>
      </c>
      <c r="N153" s="67" t="s">
        <v>581</v>
      </c>
      <c r="O153" s="98" t="s">
        <v>1227</v>
      </c>
      <c r="P153" s="98" t="s">
        <v>1287</v>
      </c>
      <c r="Q153" s="98"/>
      <c r="R153" s="105"/>
      <c r="S153" s="226">
        <v>230.6</v>
      </c>
      <c r="T153" s="283">
        <f t="shared" si="11"/>
        <v>229.71924137931032</v>
      </c>
      <c r="U153" s="276">
        <f t="shared" si="8"/>
        <v>37.1490517241379</v>
      </c>
      <c r="V153" s="232">
        <f t="shared" si="12"/>
        <v>-246.4580351681956</v>
      </c>
    </row>
    <row r="154" spans="1:22" ht="12.75">
      <c r="A154" s="97" t="s">
        <v>422</v>
      </c>
      <c r="B154" s="64">
        <v>2.8</v>
      </c>
      <c r="C154" s="64">
        <v>13.1</v>
      </c>
      <c r="D154" s="64">
        <v>3.686</v>
      </c>
      <c r="E154" s="64">
        <v>3.432</v>
      </c>
      <c r="F154" s="64">
        <v>19.05</v>
      </c>
      <c r="G154" s="65">
        <v>4.3</v>
      </c>
      <c r="H154" s="65">
        <f t="shared" si="10"/>
        <v>475.14178516819584</v>
      </c>
      <c r="I154" s="311">
        <f t="shared" si="9"/>
        <v>-5.5682322505191415</v>
      </c>
      <c r="J154" s="65">
        <v>23.6</v>
      </c>
      <c r="K154" s="65">
        <v>15.1</v>
      </c>
      <c r="L154" s="65">
        <v>21.1</v>
      </c>
      <c r="M154" s="65">
        <v>48</v>
      </c>
      <c r="N154" s="67" t="s">
        <v>581</v>
      </c>
      <c r="O154" s="98" t="s">
        <v>1227</v>
      </c>
      <c r="P154" s="98" t="s">
        <v>1287</v>
      </c>
      <c r="Q154" s="98"/>
      <c r="R154" s="105"/>
      <c r="S154" s="226">
        <v>230.3</v>
      </c>
      <c r="T154" s="283">
        <f t="shared" si="11"/>
        <v>229.4147931034483</v>
      </c>
      <c r="U154" s="276">
        <f aca="true" t="shared" si="13" ref="U154:U218">(T154-200)*1.25</f>
        <v>36.76849137931036</v>
      </c>
      <c r="V154" s="232">
        <f t="shared" si="12"/>
        <v>-244.84178516819583</v>
      </c>
    </row>
    <row r="155" spans="1:22" ht="12.75">
      <c r="A155" s="97" t="s">
        <v>1089</v>
      </c>
      <c r="B155" s="64">
        <v>2.82</v>
      </c>
      <c r="C155" s="64">
        <v>12.74</v>
      </c>
      <c r="D155" s="64">
        <v>3.44</v>
      </c>
      <c r="E155" s="64">
        <v>3.15</v>
      </c>
      <c r="F155" s="64">
        <v>18.59</v>
      </c>
      <c r="G155" s="65">
        <v>4.1</v>
      </c>
      <c r="H155" s="65">
        <f t="shared" si="10"/>
        <v>411.01326164569866</v>
      </c>
      <c r="I155" s="311">
        <f aca="true" t="shared" si="14" ref="I155:I218">F155+2.15-10*LOG(H155)</f>
        <v>-5.398558349335637</v>
      </c>
      <c r="J155" s="65">
        <v>25.3</v>
      </c>
      <c r="K155" s="65">
        <v>20</v>
      </c>
      <c r="L155" s="65">
        <v>23.3</v>
      </c>
      <c r="M155" s="65">
        <v>27.97</v>
      </c>
      <c r="N155" s="67" t="s">
        <v>708</v>
      </c>
      <c r="O155" s="98" t="s">
        <v>1225</v>
      </c>
      <c r="P155" s="98" t="s">
        <v>1296</v>
      </c>
      <c r="Q155" s="98"/>
      <c r="R155" s="105"/>
      <c r="S155" s="226">
        <v>220.2</v>
      </c>
      <c r="T155" s="283">
        <f t="shared" si="11"/>
        <v>219.21317241379307</v>
      </c>
      <c r="U155" s="276">
        <f t="shared" si="13"/>
        <v>24.016465517241343</v>
      </c>
      <c r="V155" s="232">
        <f t="shared" si="12"/>
        <v>-190.81326164569867</v>
      </c>
    </row>
    <row r="156" spans="1:22" ht="12.75">
      <c r="A156" s="97" t="s">
        <v>1090</v>
      </c>
      <c r="B156" s="64">
        <v>2.82</v>
      </c>
      <c r="C156" s="64">
        <v>13.04</v>
      </c>
      <c r="D156" s="64">
        <v>3.62</v>
      </c>
      <c r="E156" s="64">
        <v>3.31</v>
      </c>
      <c r="F156" s="64">
        <v>18.93</v>
      </c>
      <c r="G156" s="65">
        <v>4.2</v>
      </c>
      <c r="H156" s="65">
        <f t="shared" si="10"/>
        <v>428.0668329367779</v>
      </c>
      <c r="I156" s="311">
        <f t="shared" si="14"/>
        <v>-5.235115795499066</v>
      </c>
      <c r="J156" s="65">
        <v>27.2</v>
      </c>
      <c r="K156" s="65">
        <v>17.6</v>
      </c>
      <c r="L156" s="65">
        <v>21.9</v>
      </c>
      <c r="M156" s="65">
        <v>27.2</v>
      </c>
      <c r="N156" s="67" t="s">
        <v>751</v>
      </c>
      <c r="O156" s="98" t="s">
        <v>1225</v>
      </c>
      <c r="P156" s="98" t="s">
        <v>1296</v>
      </c>
      <c r="Q156" s="98"/>
      <c r="R156" s="105"/>
      <c r="S156" s="226">
        <v>222.9</v>
      </c>
      <c r="T156" s="283">
        <f t="shared" si="11"/>
        <v>221.92820689655176</v>
      </c>
      <c r="U156" s="276">
        <f t="shared" si="13"/>
        <v>27.410258620689696</v>
      </c>
      <c r="V156" s="232">
        <f t="shared" si="12"/>
        <v>-205.16683293677792</v>
      </c>
    </row>
    <row r="157" spans="1:22" ht="12.75">
      <c r="A157" s="96" t="s">
        <v>762</v>
      </c>
      <c r="B157" s="64">
        <v>2.84</v>
      </c>
      <c r="C157" s="64">
        <v>12.69</v>
      </c>
      <c r="D157" s="64">
        <v>3.48</v>
      </c>
      <c r="E157" s="64">
        <v>3.2</v>
      </c>
      <c r="F157" s="64">
        <v>18.55</v>
      </c>
      <c r="G157" s="65">
        <v>4.37</v>
      </c>
      <c r="H157" s="65">
        <f t="shared" si="10"/>
        <v>484.52445456823045</v>
      </c>
      <c r="I157" s="311">
        <f t="shared" si="14"/>
        <v>-6.153157013372912</v>
      </c>
      <c r="J157" s="65">
        <v>19.9</v>
      </c>
      <c r="K157" s="65">
        <v>15.1</v>
      </c>
      <c r="L157" s="65">
        <v>18.3</v>
      </c>
      <c r="M157" s="65">
        <v>195.86</v>
      </c>
      <c r="N157" s="67" t="s">
        <v>618</v>
      </c>
      <c r="O157" s="98" t="s">
        <v>1226</v>
      </c>
      <c r="P157" s="98" t="s">
        <v>1287</v>
      </c>
      <c r="Q157" s="98"/>
      <c r="R157" s="105"/>
      <c r="S157" s="226">
        <v>231.79000000000002</v>
      </c>
      <c r="T157" s="283">
        <f t="shared" si="11"/>
        <v>230.91283551724138</v>
      </c>
      <c r="U157" s="276">
        <f t="shared" si="13"/>
        <v>38.64104439655172</v>
      </c>
      <c r="V157" s="232">
        <f t="shared" si="12"/>
        <v>-252.73445456823043</v>
      </c>
    </row>
    <row r="158" spans="1:22" ht="12.75">
      <c r="A158" s="97" t="s">
        <v>1256</v>
      </c>
      <c r="B158" s="64">
        <v>2.84</v>
      </c>
      <c r="C158" s="64">
        <v>14.9</v>
      </c>
      <c r="D158" s="64">
        <v>6</v>
      </c>
      <c r="E158" s="64">
        <v>4.4</v>
      </c>
      <c r="F158" s="64">
        <v>20.84</v>
      </c>
      <c r="G158" s="65">
        <v>5.9</v>
      </c>
      <c r="H158" s="65">
        <f t="shared" si="10"/>
        <v>453.554970429199</v>
      </c>
      <c r="I158" s="311">
        <f t="shared" si="14"/>
        <v>-3.5762993066247937</v>
      </c>
      <c r="J158" s="65">
        <v>25.2</v>
      </c>
      <c r="K158" s="65">
        <v>20</v>
      </c>
      <c r="L158" s="65">
        <v>27</v>
      </c>
      <c r="M158" s="65">
        <v>48.5</v>
      </c>
      <c r="N158" s="67" t="s">
        <v>846</v>
      </c>
      <c r="O158" s="98" t="s">
        <v>1225</v>
      </c>
      <c r="P158" s="98" t="s">
        <v>1287</v>
      </c>
      <c r="Q158" s="98"/>
      <c r="R158" s="105"/>
      <c r="S158" s="226">
        <v>227.4</v>
      </c>
      <c r="T158" s="283">
        <f t="shared" si="11"/>
        <v>226.12641379310344</v>
      </c>
      <c r="U158" s="276">
        <f t="shared" si="13"/>
        <v>32.6580172413793</v>
      </c>
      <c r="V158" s="232">
        <f t="shared" si="12"/>
        <v>-226.15497042919898</v>
      </c>
    </row>
    <row r="159" spans="1:22" ht="12.75">
      <c r="A159" s="97" t="s">
        <v>115</v>
      </c>
      <c r="B159" s="64">
        <v>2.85</v>
      </c>
      <c r="C159" s="64">
        <v>12.91</v>
      </c>
      <c r="D159" s="64">
        <v>3.537</v>
      </c>
      <c r="E159" s="64">
        <v>3.261</v>
      </c>
      <c r="F159" s="64">
        <v>18.8</v>
      </c>
      <c r="G159" s="65">
        <v>4.7</v>
      </c>
      <c r="H159" s="65">
        <f t="shared" si="10"/>
        <v>421.99540083135395</v>
      </c>
      <c r="I159" s="311">
        <f t="shared" si="14"/>
        <v>-5.303077177757764</v>
      </c>
      <c r="J159" s="65">
        <v>28.91</v>
      </c>
      <c r="K159" s="65">
        <v>16.67</v>
      </c>
      <c r="L159" s="65">
        <v>23.44</v>
      </c>
      <c r="M159" s="65">
        <v>47.37</v>
      </c>
      <c r="N159" s="67" t="s">
        <v>581</v>
      </c>
      <c r="O159" s="98" t="s">
        <v>1224</v>
      </c>
      <c r="P159" s="98" t="s">
        <v>1296</v>
      </c>
      <c r="Q159" s="98"/>
      <c r="R159" s="105"/>
      <c r="S159" s="226">
        <v>222.1</v>
      </c>
      <c r="T159" s="283">
        <f t="shared" si="11"/>
        <v>220.99955172413794</v>
      </c>
      <c r="U159" s="276">
        <f t="shared" si="13"/>
        <v>26.24943965517243</v>
      </c>
      <c r="V159" s="232">
        <f t="shared" si="12"/>
        <v>-199.89540083135395</v>
      </c>
    </row>
    <row r="160" spans="1:22" ht="12.75">
      <c r="A160" s="96" t="s">
        <v>763</v>
      </c>
      <c r="B160" s="64">
        <v>2.86</v>
      </c>
      <c r="C160" s="64">
        <v>13.05</v>
      </c>
      <c r="D160" s="64">
        <v>3.69</v>
      </c>
      <c r="E160" s="64">
        <v>3.43</v>
      </c>
      <c r="F160" s="64">
        <v>19</v>
      </c>
      <c r="G160" s="65">
        <v>7</v>
      </c>
      <c r="H160" s="65">
        <f t="shared" si="10"/>
        <v>484.04450757575756</v>
      </c>
      <c r="I160" s="311">
        <f t="shared" si="14"/>
        <v>-5.698852965738848</v>
      </c>
      <c r="J160" s="65">
        <v>23.9</v>
      </c>
      <c r="K160" s="65">
        <v>14.4</v>
      </c>
      <c r="L160" s="65">
        <v>20.6</v>
      </c>
      <c r="M160" s="65">
        <v>22.6</v>
      </c>
      <c r="N160" s="67" t="s">
        <v>653</v>
      </c>
      <c r="O160" s="98" t="s">
        <v>1225</v>
      </c>
      <c r="P160" s="98" t="s">
        <v>1296</v>
      </c>
      <c r="Q160" s="98"/>
      <c r="R160" s="105"/>
      <c r="S160" s="226">
        <v>232.5</v>
      </c>
      <c r="T160" s="283">
        <f t="shared" si="11"/>
        <v>231.11206896551724</v>
      </c>
      <c r="U160" s="276">
        <f t="shared" si="13"/>
        <v>38.89008620689655</v>
      </c>
      <c r="V160" s="232">
        <f t="shared" si="12"/>
        <v>-251.54450757575756</v>
      </c>
    </row>
    <row r="161" spans="1:22" ht="12.75">
      <c r="A161" s="96" t="s">
        <v>764</v>
      </c>
      <c r="B161" s="64">
        <v>2.87</v>
      </c>
      <c r="C161" s="64">
        <v>12.73</v>
      </c>
      <c r="D161" s="64">
        <v>3.48</v>
      </c>
      <c r="E161" s="64">
        <v>3.2</v>
      </c>
      <c r="F161" s="64">
        <v>18.61</v>
      </c>
      <c r="G161" s="65">
        <v>6.77</v>
      </c>
      <c r="H161" s="65">
        <f t="shared" si="10"/>
        <v>429.4192911850927</v>
      </c>
      <c r="I161" s="311">
        <f t="shared" si="14"/>
        <v>-5.568815507361055</v>
      </c>
      <c r="J161" s="65">
        <v>24.2</v>
      </c>
      <c r="K161" s="65">
        <v>19.6</v>
      </c>
      <c r="L161" s="65">
        <v>22</v>
      </c>
      <c r="M161" s="65">
        <v>200.1</v>
      </c>
      <c r="N161" s="67" t="s">
        <v>809</v>
      </c>
      <c r="O161" s="98" t="s">
        <v>1226</v>
      </c>
      <c r="P161" s="98" t="s">
        <v>1287</v>
      </c>
      <c r="Q161" s="98"/>
      <c r="R161" s="105"/>
      <c r="S161" s="226">
        <v>223.88</v>
      </c>
      <c r="T161" s="283">
        <f t="shared" si="11"/>
        <v>222.33643999999998</v>
      </c>
      <c r="U161" s="276">
        <f t="shared" si="13"/>
        <v>27.920549999999977</v>
      </c>
      <c r="V161" s="232">
        <f t="shared" si="12"/>
        <v>-205.53929118509268</v>
      </c>
    </row>
    <row r="162" spans="1:22" s="18" customFormat="1" ht="12.75">
      <c r="A162" s="112" t="s">
        <v>765</v>
      </c>
      <c r="B162" s="69">
        <v>2.87</v>
      </c>
      <c r="C162" s="69">
        <v>13.17</v>
      </c>
      <c r="D162" s="69">
        <v>3.89</v>
      </c>
      <c r="E162" s="69">
        <v>3.64</v>
      </c>
      <c r="F162" s="69">
        <v>19.2</v>
      </c>
      <c r="G162" s="70">
        <v>5.1</v>
      </c>
      <c r="H162" s="65">
        <f t="shared" si="10"/>
        <v>596.8848508980006</v>
      </c>
      <c r="I162" s="311">
        <f t="shared" si="14"/>
        <v>-6.408905565179204</v>
      </c>
      <c r="J162" s="70">
        <v>20.5</v>
      </c>
      <c r="K162" s="70">
        <v>12.66</v>
      </c>
      <c r="L162" s="70">
        <v>16.58</v>
      </c>
      <c r="M162" s="70">
        <v>26.44</v>
      </c>
      <c r="N162" s="72" t="s">
        <v>275</v>
      </c>
      <c r="O162" s="101" t="s">
        <v>1225</v>
      </c>
      <c r="P162" s="101" t="s">
        <v>1296</v>
      </c>
      <c r="Q162" s="101"/>
      <c r="R162" s="247"/>
      <c r="S162" s="227">
        <v>249.6</v>
      </c>
      <c r="T162" s="283">
        <f t="shared" si="11"/>
        <v>248.8895172413793</v>
      </c>
      <c r="U162" s="276">
        <f t="shared" si="13"/>
        <v>61.111896551724136</v>
      </c>
      <c r="V162" s="232">
        <f t="shared" si="12"/>
        <v>-347.2848508980006</v>
      </c>
    </row>
    <row r="163" spans="1:22" ht="12.75">
      <c r="A163" s="96" t="s">
        <v>1124</v>
      </c>
      <c r="B163" s="64">
        <v>2.87</v>
      </c>
      <c r="C163" s="64">
        <v>12.78</v>
      </c>
      <c r="D163" s="64">
        <v>3.6</v>
      </c>
      <c r="E163" s="64">
        <v>3.21</v>
      </c>
      <c r="F163" s="64">
        <v>18.67</v>
      </c>
      <c r="G163" s="65">
        <v>10</v>
      </c>
      <c r="H163" s="65">
        <f t="shared" si="10"/>
        <v>398.5875000000001</v>
      </c>
      <c r="I163" s="311">
        <f t="shared" si="14"/>
        <v>-5.1852367478055825</v>
      </c>
      <c r="J163" s="65">
        <v>27.9</v>
      </c>
      <c r="K163" s="65">
        <v>19.7</v>
      </c>
      <c r="L163" s="65">
        <v>24</v>
      </c>
      <c r="M163" s="65">
        <v>48.4</v>
      </c>
      <c r="N163" s="67" t="s">
        <v>606</v>
      </c>
      <c r="O163" s="98" t="s">
        <v>1227</v>
      </c>
      <c r="P163" s="98" t="s">
        <v>1287</v>
      </c>
      <c r="Q163" s="98"/>
      <c r="R163" s="105"/>
      <c r="S163" s="226">
        <v>220</v>
      </c>
      <c r="T163" s="283">
        <f t="shared" si="11"/>
        <v>217.58620689655174</v>
      </c>
      <c r="U163" s="276">
        <f t="shared" si="13"/>
        <v>21.98275862068968</v>
      </c>
      <c r="V163" s="232">
        <f t="shared" si="12"/>
        <v>-178.5875000000001</v>
      </c>
    </row>
    <row r="164" spans="1:22" ht="12.75">
      <c r="A164" s="96" t="s">
        <v>766</v>
      </c>
      <c r="B164" s="64">
        <v>2.87</v>
      </c>
      <c r="C164" s="64">
        <v>12.92</v>
      </c>
      <c r="D164" s="64">
        <v>3.58</v>
      </c>
      <c r="E164" s="64">
        <v>3.3</v>
      </c>
      <c r="F164" s="64">
        <v>18.85</v>
      </c>
      <c r="G164" s="65">
        <v>4.7</v>
      </c>
      <c r="H164" s="65">
        <f t="shared" si="10"/>
        <v>444.3516508313538</v>
      </c>
      <c r="I164" s="311">
        <f t="shared" si="14"/>
        <v>-5.477267979747868</v>
      </c>
      <c r="J164" s="65">
        <v>25.6</v>
      </c>
      <c r="K164" s="65">
        <v>16.7</v>
      </c>
      <c r="L164" s="65">
        <v>20.1</v>
      </c>
      <c r="M164" s="65">
        <v>50.2</v>
      </c>
      <c r="N164" s="67" t="s">
        <v>621</v>
      </c>
      <c r="O164" s="98" t="s">
        <v>1225</v>
      </c>
      <c r="P164" s="98" t="s">
        <v>1296</v>
      </c>
      <c r="Q164" s="98"/>
      <c r="R164" s="105"/>
      <c r="S164" s="226">
        <v>225.6</v>
      </c>
      <c r="T164" s="283">
        <f t="shared" si="11"/>
        <v>224.55627586206896</v>
      </c>
      <c r="U164" s="276">
        <f t="shared" si="13"/>
        <v>30.695344827586197</v>
      </c>
      <c r="V164" s="232">
        <f t="shared" si="12"/>
        <v>-218.75165083135383</v>
      </c>
    </row>
    <row r="165" spans="1:22" ht="12.75">
      <c r="A165" s="96" t="s">
        <v>1258</v>
      </c>
      <c r="B165" s="64">
        <v>2.88</v>
      </c>
      <c r="C165" s="64">
        <v>13.21</v>
      </c>
      <c r="D165" s="64">
        <v>3.82</v>
      </c>
      <c r="E165" s="64">
        <v>3.56</v>
      </c>
      <c r="F165" s="64">
        <v>19.21</v>
      </c>
      <c r="G165" s="65">
        <v>7.8</v>
      </c>
      <c r="H165" s="65">
        <f t="shared" si="10"/>
        <v>518.3065807588983</v>
      </c>
      <c r="I165" s="311">
        <f t="shared" si="14"/>
        <v>-5.785867229609526</v>
      </c>
      <c r="J165" s="65">
        <v>22.8</v>
      </c>
      <c r="K165" s="65">
        <v>15.1</v>
      </c>
      <c r="L165" s="65">
        <v>17.8</v>
      </c>
      <c r="M165" s="65">
        <v>57.2</v>
      </c>
      <c r="N165" s="67" t="s">
        <v>1094</v>
      </c>
      <c r="O165" s="98" t="s">
        <v>1225</v>
      </c>
      <c r="P165" s="98" t="s">
        <v>1296</v>
      </c>
      <c r="Q165" s="98"/>
      <c r="R165" s="105"/>
      <c r="S165" s="226">
        <v>238.1</v>
      </c>
      <c r="T165" s="283">
        <f t="shared" si="11"/>
        <v>236.70406896551722</v>
      </c>
      <c r="U165" s="276">
        <f t="shared" si="13"/>
        <v>45.88008620689653</v>
      </c>
      <c r="V165" s="232">
        <f t="shared" si="12"/>
        <v>-280.2065807588983</v>
      </c>
    </row>
    <row r="166" spans="1:22" ht="12.75">
      <c r="A166" s="97" t="s">
        <v>1276</v>
      </c>
      <c r="B166" s="64">
        <v>2.88</v>
      </c>
      <c r="C166" s="64">
        <v>13.1</v>
      </c>
      <c r="D166" s="64">
        <v>3.64</v>
      </c>
      <c r="E166" s="64">
        <v>3.42</v>
      </c>
      <c r="F166" s="64">
        <v>19.04</v>
      </c>
      <c r="G166" s="65">
        <v>4.55</v>
      </c>
      <c r="H166" s="65">
        <f t="shared" si="10"/>
        <v>436.6553627355285</v>
      </c>
      <c r="I166" s="311">
        <f t="shared" si="14"/>
        <v>-5.211387982678719</v>
      </c>
      <c r="J166" s="65">
        <v>26.2</v>
      </c>
      <c r="K166" s="65">
        <v>17.3</v>
      </c>
      <c r="L166" s="65">
        <v>20.7</v>
      </c>
      <c r="M166" s="65">
        <v>195.6</v>
      </c>
      <c r="N166" s="67" t="s">
        <v>658</v>
      </c>
      <c r="O166" s="98" t="s">
        <v>1271</v>
      </c>
      <c r="P166" s="98" t="s">
        <v>1287</v>
      </c>
      <c r="Q166" s="98"/>
      <c r="R166" s="105"/>
      <c r="S166" s="226">
        <v>224.35</v>
      </c>
      <c r="T166" s="283">
        <f t="shared" si="11"/>
        <v>223.31997413793098</v>
      </c>
      <c r="U166" s="276">
        <f t="shared" si="13"/>
        <v>29.14996767241373</v>
      </c>
      <c r="V166" s="232">
        <f t="shared" si="12"/>
        <v>-212.30536273552852</v>
      </c>
    </row>
    <row r="167" spans="1:22" ht="12.75">
      <c r="A167" s="97" t="s">
        <v>446</v>
      </c>
      <c r="B167" s="64">
        <v>2.88</v>
      </c>
      <c r="C167" s="64">
        <v>13.1</v>
      </c>
      <c r="D167" s="64">
        <v>3.77</v>
      </c>
      <c r="E167" s="64">
        <v>3.56</v>
      </c>
      <c r="F167" s="64">
        <v>19.08</v>
      </c>
      <c r="G167" s="65">
        <v>4.84</v>
      </c>
      <c r="H167" s="65">
        <f t="shared" si="10"/>
        <v>450.91765918803407</v>
      </c>
      <c r="I167" s="311">
        <f t="shared" si="14"/>
        <v>-5.310972438178609</v>
      </c>
      <c r="J167" s="65">
        <v>26.2</v>
      </c>
      <c r="K167" s="65">
        <v>17.3</v>
      </c>
      <c r="L167" s="65">
        <v>20.7</v>
      </c>
      <c r="M167" s="65">
        <v>195.6</v>
      </c>
      <c r="N167" s="67" t="s">
        <v>658</v>
      </c>
      <c r="O167" s="98" t="s">
        <v>1271</v>
      </c>
      <c r="P167" s="98" t="s">
        <v>1287</v>
      </c>
      <c r="Q167" s="98"/>
      <c r="R167" s="105"/>
      <c r="S167" s="226">
        <v>226.67</v>
      </c>
      <c r="T167" s="283">
        <f t="shared" si="11"/>
        <v>225.613044137931</v>
      </c>
      <c r="U167" s="276">
        <f t="shared" si="13"/>
        <v>32.016305172413766</v>
      </c>
      <c r="V167" s="232">
        <f t="shared" si="12"/>
        <v>-224.24765918803408</v>
      </c>
    </row>
    <row r="168" spans="1:22" ht="12.75">
      <c r="A168" s="97" t="s">
        <v>552</v>
      </c>
      <c r="B168" s="64">
        <v>2.882</v>
      </c>
      <c r="C168" s="64">
        <v>13.22</v>
      </c>
      <c r="D168" s="64">
        <v>3.706</v>
      </c>
      <c r="E168" s="64">
        <v>3.449</v>
      </c>
      <c r="F168" s="64">
        <v>19.14</v>
      </c>
      <c r="G168" s="65">
        <v>4.93</v>
      </c>
      <c r="H168" s="65">
        <f t="shared" si="10"/>
        <v>435.22348672566363</v>
      </c>
      <c r="I168" s="311">
        <f t="shared" si="14"/>
        <v>-5.09712323914674</v>
      </c>
      <c r="J168" s="65">
        <v>24.55</v>
      </c>
      <c r="K168" s="65">
        <v>17.4</v>
      </c>
      <c r="L168" s="65">
        <v>21.7</v>
      </c>
      <c r="M168" s="65">
        <v>46.66</v>
      </c>
      <c r="N168" s="67" t="s">
        <v>892</v>
      </c>
      <c r="O168" s="98" t="s">
        <v>1227</v>
      </c>
      <c r="P168" s="98" t="s">
        <v>1287</v>
      </c>
      <c r="Q168" s="98"/>
      <c r="R168" s="105"/>
      <c r="S168" s="226">
        <v>224.24</v>
      </c>
      <c r="T168" s="283">
        <f t="shared" si="11"/>
        <v>223.12207999999998</v>
      </c>
      <c r="U168" s="276">
        <f t="shared" si="13"/>
        <v>28.90259999999998</v>
      </c>
      <c r="V168" s="232">
        <f t="shared" si="12"/>
        <v>-210.98348672566362</v>
      </c>
    </row>
    <row r="169" spans="1:22" ht="12.75">
      <c r="A169" s="97" t="s">
        <v>551</v>
      </c>
      <c r="B169" s="64">
        <v>2.882</v>
      </c>
      <c r="C169" s="64">
        <v>13.22</v>
      </c>
      <c r="D169" s="64">
        <v>3.706</v>
      </c>
      <c r="E169" s="64">
        <v>3.431</v>
      </c>
      <c r="F169" s="64">
        <v>19.14</v>
      </c>
      <c r="G169" s="65">
        <v>4.35</v>
      </c>
      <c r="H169" s="65">
        <f t="shared" si="10"/>
        <v>434.22943534482755</v>
      </c>
      <c r="I169" s="311">
        <f t="shared" si="14"/>
        <v>-5.087192598704444</v>
      </c>
      <c r="J169" s="65">
        <v>24.55</v>
      </c>
      <c r="K169" s="65">
        <v>17.4</v>
      </c>
      <c r="L169" s="65">
        <v>21.7</v>
      </c>
      <c r="M169" s="65">
        <v>46.66</v>
      </c>
      <c r="N169" s="67" t="s">
        <v>892</v>
      </c>
      <c r="O169" s="98" t="s">
        <v>1227</v>
      </c>
      <c r="P169" s="98" t="s">
        <v>1287</v>
      </c>
      <c r="Q169" s="98"/>
      <c r="R169" s="105"/>
      <c r="S169" s="226">
        <v>223.91</v>
      </c>
      <c r="T169" s="283">
        <f t="shared" si="11"/>
        <v>222.91864999999999</v>
      </c>
      <c r="U169" s="276">
        <f t="shared" si="13"/>
        <v>28.64831249999998</v>
      </c>
      <c r="V169" s="232">
        <f t="shared" si="12"/>
        <v>-210.31943534482755</v>
      </c>
    </row>
    <row r="170" spans="1:22" ht="12.75">
      <c r="A170" s="96" t="s">
        <v>767</v>
      </c>
      <c r="B170" s="64">
        <v>2.89</v>
      </c>
      <c r="C170" s="64">
        <v>12.92</v>
      </c>
      <c r="D170" s="64">
        <v>3.64</v>
      </c>
      <c r="E170" s="64">
        <v>3.39</v>
      </c>
      <c r="F170" s="64">
        <v>18.88</v>
      </c>
      <c r="G170" s="65">
        <v>4.6</v>
      </c>
      <c r="H170" s="65">
        <f t="shared" si="10"/>
        <v>531.4136761710795</v>
      </c>
      <c r="I170" s="311">
        <f t="shared" si="14"/>
        <v>-6.22432726982812</v>
      </c>
      <c r="J170" s="65">
        <v>19.7</v>
      </c>
      <c r="K170" s="65">
        <v>14.5</v>
      </c>
      <c r="L170" s="65">
        <v>19.4</v>
      </c>
      <c r="M170" s="65">
        <v>24.7</v>
      </c>
      <c r="N170" s="67" t="s">
        <v>768</v>
      </c>
      <c r="O170" s="98" t="s">
        <v>1226</v>
      </c>
      <c r="P170" s="98"/>
      <c r="Q170" s="98"/>
      <c r="R170" s="105"/>
      <c r="S170" s="226">
        <v>239.2</v>
      </c>
      <c r="T170" s="283">
        <f t="shared" si="11"/>
        <v>238.39420689655174</v>
      </c>
      <c r="U170" s="276">
        <f t="shared" si="13"/>
        <v>47.99275862068967</v>
      </c>
      <c r="V170" s="232">
        <f t="shared" si="12"/>
        <v>-292.2136761710795</v>
      </c>
    </row>
    <row r="171" spans="1:22" s="18" customFormat="1" ht="12.75">
      <c r="A171" s="112" t="s">
        <v>277</v>
      </c>
      <c r="B171" s="69">
        <v>2.908</v>
      </c>
      <c r="C171" s="69">
        <v>13.02</v>
      </c>
      <c r="D171" s="69">
        <v>3.73</v>
      </c>
      <c r="E171" s="69">
        <v>3.48</v>
      </c>
      <c r="F171" s="69">
        <v>19.03</v>
      </c>
      <c r="G171" s="70">
        <v>6.48</v>
      </c>
      <c r="H171" s="65">
        <f t="shared" si="10"/>
        <v>521.9487738801944</v>
      </c>
      <c r="I171" s="311">
        <f t="shared" si="14"/>
        <v>-5.996278817132961</v>
      </c>
      <c r="J171" s="70">
        <v>23.68</v>
      </c>
      <c r="K171" s="70">
        <v>14.4</v>
      </c>
      <c r="L171" s="70">
        <v>18.9</v>
      </c>
      <c r="M171" s="70">
        <v>205</v>
      </c>
      <c r="N171" s="72" t="s">
        <v>750</v>
      </c>
      <c r="O171" s="101" t="s">
        <v>1226</v>
      </c>
      <c r="P171" s="101" t="s">
        <v>1287</v>
      </c>
      <c r="Q171" s="101"/>
      <c r="R171" s="247"/>
      <c r="S171" s="227">
        <v>238.28</v>
      </c>
      <c r="T171" s="283">
        <f t="shared" si="11"/>
        <v>237.12432551724137</v>
      </c>
      <c r="U171" s="276">
        <f t="shared" si="13"/>
        <v>46.40540689655172</v>
      </c>
      <c r="V171" s="232">
        <f t="shared" si="12"/>
        <v>-283.6687738801944</v>
      </c>
    </row>
    <row r="172" spans="1:22" s="18" customFormat="1" ht="12.75">
      <c r="A172" s="100" t="s">
        <v>409</v>
      </c>
      <c r="B172" s="69">
        <v>2.9248</v>
      </c>
      <c r="C172" s="69">
        <v>13.04</v>
      </c>
      <c r="D172" s="69">
        <v>3.62</v>
      </c>
      <c r="E172" s="69">
        <v>3.348</v>
      </c>
      <c r="F172" s="69">
        <v>18.95</v>
      </c>
      <c r="G172" s="70">
        <v>5.783</v>
      </c>
      <c r="H172" s="65">
        <f t="shared" si="10"/>
        <v>421.66787151175873</v>
      </c>
      <c r="I172" s="311">
        <f t="shared" si="14"/>
        <v>-5.14970511717457</v>
      </c>
      <c r="J172" s="70">
        <v>27.47</v>
      </c>
      <c r="K172" s="70">
        <v>15.3</v>
      </c>
      <c r="L172" s="70">
        <v>22.5</v>
      </c>
      <c r="M172" s="70">
        <v>50.8</v>
      </c>
      <c r="N172" s="72" t="s">
        <v>584</v>
      </c>
      <c r="O172" s="101" t="s">
        <v>1223</v>
      </c>
      <c r="P172" s="101" t="s">
        <v>1287</v>
      </c>
      <c r="Q172" s="101"/>
      <c r="R172" s="247"/>
      <c r="S172" s="227">
        <v>222.373</v>
      </c>
      <c r="T172" s="283">
        <f t="shared" si="11"/>
        <v>221.02442434137933</v>
      </c>
      <c r="U172" s="276">
        <f t="shared" si="13"/>
        <v>26.280530426724162</v>
      </c>
      <c r="V172" s="232">
        <f t="shared" si="12"/>
        <v>-199.29487151175874</v>
      </c>
    </row>
    <row r="173" spans="1:22" s="18" customFormat="1" ht="12.75">
      <c r="A173" s="100" t="s">
        <v>278</v>
      </c>
      <c r="B173" s="69">
        <v>2.93</v>
      </c>
      <c r="C173" s="69">
        <v>13.08</v>
      </c>
      <c r="D173" s="69">
        <v>3.68</v>
      </c>
      <c r="E173" s="69">
        <v>3.42</v>
      </c>
      <c r="F173" s="69">
        <v>19.01</v>
      </c>
      <c r="G173" s="70">
        <v>6.3</v>
      </c>
      <c r="H173" s="65">
        <f t="shared" si="10"/>
        <v>475.7893731015861</v>
      </c>
      <c r="I173" s="311">
        <f t="shared" si="14"/>
        <v>-5.614147377120052</v>
      </c>
      <c r="J173" s="70">
        <v>24.34</v>
      </c>
      <c r="K173" s="70">
        <v>15.23</v>
      </c>
      <c r="L173" s="70">
        <v>21.57</v>
      </c>
      <c r="M173" s="70">
        <v>12.47</v>
      </c>
      <c r="N173" s="72" t="s">
        <v>606</v>
      </c>
      <c r="O173" s="101" t="s">
        <v>1225</v>
      </c>
      <c r="P173" s="101" t="s">
        <v>1296</v>
      </c>
      <c r="Q173" s="101"/>
      <c r="R173" s="247"/>
      <c r="S173" s="227">
        <v>231</v>
      </c>
      <c r="T173" s="283">
        <f t="shared" si="11"/>
        <v>229.71827586206894</v>
      </c>
      <c r="U173" s="276">
        <f t="shared" si="13"/>
        <v>37.14784482758617</v>
      </c>
      <c r="V173" s="232">
        <f t="shared" si="12"/>
        <v>-244.78937310158608</v>
      </c>
    </row>
    <row r="174" spans="1:22" s="18" customFormat="1" ht="12.75">
      <c r="A174" s="100" t="s">
        <v>351</v>
      </c>
      <c r="B174" s="69">
        <v>2.95</v>
      </c>
      <c r="C174" s="69">
        <v>13.11</v>
      </c>
      <c r="D174" s="69">
        <v>3.684</v>
      </c>
      <c r="E174" s="69">
        <v>3.421</v>
      </c>
      <c r="F174" s="69">
        <v>19.05</v>
      </c>
      <c r="G174" s="70">
        <v>5.48</v>
      </c>
      <c r="H174" s="65">
        <f t="shared" si="10"/>
        <v>447.52118892987676</v>
      </c>
      <c r="I174" s="311">
        <f t="shared" si="14"/>
        <v>-5.308136028194593</v>
      </c>
      <c r="J174" s="70">
        <v>25.57</v>
      </c>
      <c r="K174" s="70">
        <v>17</v>
      </c>
      <c r="L174" s="70">
        <v>22.8</v>
      </c>
      <c r="M174" s="70">
        <v>48.55</v>
      </c>
      <c r="N174" s="72" t="s">
        <v>656</v>
      </c>
      <c r="O174" s="101" t="s">
        <v>1223</v>
      </c>
      <c r="P174" s="101" t="s">
        <v>1287</v>
      </c>
      <c r="Q174" s="101"/>
      <c r="R174" s="247"/>
      <c r="S174" s="227">
        <v>226.32999999999998</v>
      </c>
      <c r="T174" s="283">
        <f t="shared" si="11"/>
        <v>225.12685655172413</v>
      </c>
      <c r="U174" s="276">
        <f t="shared" si="13"/>
        <v>31.408570689655164</v>
      </c>
      <c r="V174" s="232">
        <f t="shared" si="12"/>
        <v>-221.19118892987677</v>
      </c>
    </row>
    <row r="175" spans="1:22" ht="12.75">
      <c r="A175" s="96" t="s">
        <v>224</v>
      </c>
      <c r="B175" s="64">
        <v>2.97</v>
      </c>
      <c r="C175" s="64">
        <v>13.1</v>
      </c>
      <c r="D175" s="64">
        <v>3.64</v>
      </c>
      <c r="E175" s="64">
        <v>3.64</v>
      </c>
      <c r="F175" s="64">
        <v>19.06</v>
      </c>
      <c r="G175" s="65">
        <v>6.95</v>
      </c>
      <c r="H175" s="65">
        <f t="shared" si="10"/>
        <v>537.7940227731942</v>
      </c>
      <c r="I175" s="311">
        <f t="shared" si="14"/>
        <v>-6.096159710166166</v>
      </c>
      <c r="J175" s="65">
        <v>21.46</v>
      </c>
      <c r="K175" s="65">
        <v>13.49</v>
      </c>
      <c r="L175" s="65">
        <v>16.04</v>
      </c>
      <c r="M175" s="65">
        <v>193.9</v>
      </c>
      <c r="N175" s="67" t="s">
        <v>751</v>
      </c>
      <c r="O175" s="98" t="s">
        <v>1226</v>
      </c>
      <c r="P175" s="98" t="s">
        <v>1287</v>
      </c>
      <c r="Q175" s="98" t="s">
        <v>221</v>
      </c>
      <c r="R175" s="105"/>
      <c r="S175" s="226">
        <v>240.9</v>
      </c>
      <c r="T175" s="283">
        <f t="shared" si="11"/>
        <v>239.7232931034483</v>
      </c>
      <c r="U175" s="276">
        <f t="shared" si="13"/>
        <v>49.65411637931037</v>
      </c>
      <c r="V175" s="232">
        <f t="shared" si="12"/>
        <v>-296.89402277319425</v>
      </c>
    </row>
    <row r="176" spans="1:22" ht="12.75">
      <c r="A176" s="96" t="s">
        <v>231</v>
      </c>
      <c r="B176" s="64">
        <v>2.97</v>
      </c>
      <c r="C176" s="64">
        <v>13.1</v>
      </c>
      <c r="D176" s="64">
        <v>3.64</v>
      </c>
      <c r="E176" s="64">
        <v>3.64</v>
      </c>
      <c r="F176" s="64">
        <v>19.06</v>
      </c>
      <c r="G176" s="65">
        <v>6.95</v>
      </c>
      <c r="H176" s="65">
        <f t="shared" si="10"/>
        <v>509.1141477731944</v>
      </c>
      <c r="I176" s="311">
        <f t="shared" si="14"/>
        <v>-5.858151658145076</v>
      </c>
      <c r="J176" s="65">
        <v>21.35</v>
      </c>
      <c r="K176" s="65">
        <v>13.49</v>
      </c>
      <c r="L176" s="65">
        <v>16.25</v>
      </c>
      <c r="M176" s="65">
        <v>193.9</v>
      </c>
      <c r="N176" s="67" t="s">
        <v>751</v>
      </c>
      <c r="O176" s="98" t="s">
        <v>1226</v>
      </c>
      <c r="P176" s="98" t="s">
        <v>1287</v>
      </c>
      <c r="Q176" s="98" t="s">
        <v>221</v>
      </c>
      <c r="R176" s="105"/>
      <c r="S176" s="226">
        <v>236.41000000000003</v>
      </c>
      <c r="T176" s="283">
        <f t="shared" si="11"/>
        <v>235.12568793103452</v>
      </c>
      <c r="U176" s="276">
        <f t="shared" si="13"/>
        <v>43.90710991379315</v>
      </c>
      <c r="V176" s="232">
        <f t="shared" si="12"/>
        <v>-272.7041477731944</v>
      </c>
    </row>
    <row r="177" spans="1:22" ht="12.75">
      <c r="A177" s="97" t="s">
        <v>1138</v>
      </c>
      <c r="B177" s="64">
        <v>2.98</v>
      </c>
      <c r="C177" s="64">
        <v>13.11</v>
      </c>
      <c r="D177" s="64">
        <v>3.61</v>
      </c>
      <c r="E177" s="64">
        <v>3.35</v>
      </c>
      <c r="F177" s="64">
        <v>18.94</v>
      </c>
      <c r="G177" s="65">
        <v>3.47</v>
      </c>
      <c r="H177" s="65">
        <f t="shared" si="10"/>
        <v>422.0030320007155</v>
      </c>
      <c r="I177" s="311">
        <f t="shared" si="14"/>
        <v>-5.163155712850141</v>
      </c>
      <c r="J177" s="65">
        <v>27.7</v>
      </c>
      <c r="K177" s="65">
        <v>16.5</v>
      </c>
      <c r="L177" s="65">
        <v>24.6</v>
      </c>
      <c r="M177" s="65">
        <v>48.3</v>
      </c>
      <c r="N177" s="67" t="s">
        <v>598</v>
      </c>
      <c r="O177" s="98" t="s">
        <v>1223</v>
      </c>
      <c r="P177" s="98" t="s">
        <v>1287</v>
      </c>
      <c r="Q177" s="98"/>
      <c r="R177" s="105"/>
      <c r="S177" s="226">
        <v>221.73</v>
      </c>
      <c r="T177" s="283">
        <f t="shared" si="11"/>
        <v>220.91311413793102</v>
      </c>
      <c r="U177" s="276">
        <f t="shared" si="13"/>
        <v>26.141392672413772</v>
      </c>
      <c r="V177" s="232">
        <f t="shared" si="12"/>
        <v>-200.27303200071552</v>
      </c>
    </row>
    <row r="178" spans="1:22" ht="12.75">
      <c r="A178" s="97" t="s">
        <v>453</v>
      </c>
      <c r="B178" s="64">
        <v>2.98</v>
      </c>
      <c r="C178" s="64">
        <v>13.11</v>
      </c>
      <c r="D178" s="64">
        <v>3.78</v>
      </c>
      <c r="E178" s="64">
        <v>3.65</v>
      </c>
      <c r="F178" s="64">
        <v>19.14</v>
      </c>
      <c r="G178" s="65">
        <v>3</v>
      </c>
      <c r="H178" s="65">
        <f t="shared" si="10"/>
        <v>443.1626578498293</v>
      </c>
      <c r="I178" s="311">
        <f t="shared" si="14"/>
        <v>-5.175631583697228</v>
      </c>
      <c r="J178" s="65">
        <v>27.7</v>
      </c>
      <c r="K178" s="65">
        <v>16.5</v>
      </c>
      <c r="L178" s="65">
        <v>24.6</v>
      </c>
      <c r="M178" s="65">
        <v>48.3</v>
      </c>
      <c r="N178" s="67" t="s">
        <v>598</v>
      </c>
      <c r="O178" s="98" t="s">
        <v>1223</v>
      </c>
      <c r="P178" s="98" t="s">
        <v>1287</v>
      </c>
      <c r="Q178" s="98"/>
      <c r="R178" s="105"/>
      <c r="S178" s="226">
        <v>224.9</v>
      </c>
      <c r="T178" s="283">
        <f t="shared" si="11"/>
        <v>224.22655172413792</v>
      </c>
      <c r="U178" s="276">
        <f t="shared" si="13"/>
        <v>30.2831896551724</v>
      </c>
      <c r="V178" s="232">
        <f t="shared" si="12"/>
        <v>-218.2626578498293</v>
      </c>
    </row>
    <row r="179" spans="1:22" ht="12.75">
      <c r="A179" s="97" t="s">
        <v>1106</v>
      </c>
      <c r="B179" s="64">
        <v>2.98</v>
      </c>
      <c r="C179" s="64">
        <v>13.09</v>
      </c>
      <c r="D179" s="64">
        <v>3.66</v>
      </c>
      <c r="E179" s="64">
        <v>3.37</v>
      </c>
      <c r="F179" s="64">
        <v>19.01</v>
      </c>
      <c r="G179" s="65">
        <v>5</v>
      </c>
      <c r="H179" s="65">
        <f t="shared" si="10"/>
        <v>427.1688559322032</v>
      </c>
      <c r="I179" s="311">
        <f t="shared" si="14"/>
        <v>-5.145995815910933</v>
      </c>
      <c r="J179" s="65">
        <v>23.3</v>
      </c>
      <c r="K179" s="65">
        <v>17.9</v>
      </c>
      <c r="L179" s="65">
        <v>21.5</v>
      </c>
      <c r="M179" s="65">
        <v>50.9</v>
      </c>
      <c r="N179" s="67" t="s">
        <v>574</v>
      </c>
      <c r="O179" s="98" t="s">
        <v>1225</v>
      </c>
      <c r="P179" s="98" t="s">
        <v>1296</v>
      </c>
      <c r="Q179" s="98"/>
      <c r="R179" s="105"/>
      <c r="S179" s="226">
        <v>223</v>
      </c>
      <c r="T179" s="283">
        <f t="shared" si="11"/>
        <v>221.84482758620686</v>
      </c>
      <c r="U179" s="276">
        <f t="shared" si="13"/>
        <v>27.306034482758577</v>
      </c>
      <c r="V179" s="232">
        <f t="shared" si="12"/>
        <v>-204.1688559322032</v>
      </c>
    </row>
    <row r="180" spans="1:22" ht="12.75">
      <c r="A180" s="97" t="s">
        <v>378</v>
      </c>
      <c r="B180" s="64">
        <v>3</v>
      </c>
      <c r="C180" s="64">
        <v>13.16</v>
      </c>
      <c r="D180" s="64">
        <v>3.69</v>
      </c>
      <c r="E180" s="64">
        <v>3.44</v>
      </c>
      <c r="F180" s="64">
        <v>19.09</v>
      </c>
      <c r="G180" s="65">
        <v>7.7</v>
      </c>
      <c r="H180" s="65">
        <f t="shared" si="10"/>
        <v>432.2633784010749</v>
      </c>
      <c r="I180" s="311">
        <f t="shared" si="14"/>
        <v>-5.117484434169867</v>
      </c>
      <c r="J180" s="65">
        <v>23</v>
      </c>
      <c r="K180" s="65">
        <v>16.4</v>
      </c>
      <c r="L180" s="65">
        <v>22.3</v>
      </c>
      <c r="M180" s="65">
        <v>49.8</v>
      </c>
      <c r="N180" s="67" t="s">
        <v>796</v>
      </c>
      <c r="O180" s="98" t="s">
        <v>1227</v>
      </c>
      <c r="P180" s="98" t="s">
        <v>1287</v>
      </c>
      <c r="Q180" s="98"/>
      <c r="R180" s="105"/>
      <c r="S180" s="226">
        <v>224.6</v>
      </c>
      <c r="T180" s="283">
        <f t="shared" si="11"/>
        <v>222.8635172413793</v>
      </c>
      <c r="U180" s="276">
        <f t="shared" si="13"/>
        <v>28.579396551724123</v>
      </c>
      <c r="V180" s="232">
        <f t="shared" si="12"/>
        <v>-207.66337840107488</v>
      </c>
    </row>
    <row r="181" spans="1:22" ht="12.75">
      <c r="A181" s="96" t="s">
        <v>769</v>
      </c>
      <c r="B181" s="64">
        <v>3.01</v>
      </c>
      <c r="C181" s="64">
        <v>13.43</v>
      </c>
      <c r="D181" s="64">
        <v>3.9</v>
      </c>
      <c r="E181" s="64">
        <v>3.7</v>
      </c>
      <c r="F181" s="64">
        <v>19.38</v>
      </c>
      <c r="G181" s="65">
        <v>8.6</v>
      </c>
      <c r="H181" s="65">
        <f t="shared" si="10"/>
        <v>612.6192339249832</v>
      </c>
      <c r="I181" s="311">
        <f t="shared" si="14"/>
        <v>-6.341906278873918</v>
      </c>
      <c r="J181" s="65">
        <v>20.5</v>
      </c>
      <c r="K181" s="65">
        <v>12.9</v>
      </c>
      <c r="L181" s="65">
        <v>17.7</v>
      </c>
      <c r="M181" s="65">
        <v>52.7</v>
      </c>
      <c r="N181" s="67" t="s">
        <v>770</v>
      </c>
      <c r="O181" s="98" t="s">
        <v>1225</v>
      </c>
      <c r="P181" s="98" t="s">
        <v>1296</v>
      </c>
      <c r="Q181" s="98"/>
      <c r="R181" s="105"/>
      <c r="S181" s="226">
        <v>253.1</v>
      </c>
      <c r="T181" s="283">
        <f t="shared" si="11"/>
        <v>252.005724137931</v>
      </c>
      <c r="U181" s="276">
        <f t="shared" si="13"/>
        <v>65.00715517241375</v>
      </c>
      <c r="V181" s="232">
        <f t="shared" si="12"/>
        <v>-359.51923392498315</v>
      </c>
    </row>
    <row r="182" spans="1:22" ht="12.75">
      <c r="A182" s="96" t="s">
        <v>773</v>
      </c>
      <c r="B182" s="64">
        <v>3.01</v>
      </c>
      <c r="C182" s="64">
        <v>13.43</v>
      </c>
      <c r="D182" s="64">
        <v>4.03</v>
      </c>
      <c r="E182" s="64">
        <v>3.78</v>
      </c>
      <c r="F182" s="64">
        <v>19.42</v>
      </c>
      <c r="G182" s="65">
        <v>8.6</v>
      </c>
      <c r="H182" s="65">
        <f t="shared" si="10"/>
        <v>631.7817339249832</v>
      </c>
      <c r="I182" s="311">
        <f t="shared" si="14"/>
        <v>-6.435670654275313</v>
      </c>
      <c r="J182" s="65">
        <v>20.5</v>
      </c>
      <c r="K182" s="65">
        <v>12.9</v>
      </c>
      <c r="L182" s="65">
        <v>17.7</v>
      </c>
      <c r="M182" s="65">
        <v>52.7</v>
      </c>
      <c r="N182" s="67" t="s">
        <v>770</v>
      </c>
      <c r="O182" s="98" t="s">
        <v>1225</v>
      </c>
      <c r="P182" s="98" t="s">
        <v>1296</v>
      </c>
      <c r="Q182" s="98"/>
      <c r="R182" s="105"/>
      <c r="S182" s="226">
        <v>256.1</v>
      </c>
      <c r="T182" s="283">
        <f t="shared" si="11"/>
        <v>255.0946896551724</v>
      </c>
      <c r="U182" s="276">
        <f t="shared" si="13"/>
        <v>68.8683620689655</v>
      </c>
      <c r="V182" s="232">
        <f t="shared" si="12"/>
        <v>-375.6817339249832</v>
      </c>
    </row>
    <row r="183" spans="1:22" ht="12.75">
      <c r="A183" s="96" t="s">
        <v>774</v>
      </c>
      <c r="B183" s="64">
        <v>3.01</v>
      </c>
      <c r="C183" s="64">
        <v>13.41</v>
      </c>
      <c r="D183" s="64">
        <v>3.9</v>
      </c>
      <c r="E183" s="64">
        <v>3.9</v>
      </c>
      <c r="F183" s="64">
        <v>19.41</v>
      </c>
      <c r="G183" s="65">
        <v>8.6</v>
      </c>
      <c r="H183" s="65">
        <f t="shared" si="10"/>
        <v>634.9754839249833</v>
      </c>
      <c r="I183" s="311">
        <f t="shared" si="14"/>
        <v>-6.467569577303436</v>
      </c>
      <c r="J183" s="65">
        <v>20.5</v>
      </c>
      <c r="K183" s="65">
        <v>12.9</v>
      </c>
      <c r="L183" s="65">
        <v>17.7</v>
      </c>
      <c r="M183" s="65">
        <v>52.7</v>
      </c>
      <c r="N183" s="67" t="s">
        <v>770</v>
      </c>
      <c r="O183" s="98" t="s">
        <v>1225</v>
      </c>
      <c r="P183" s="98" t="s">
        <v>1296</v>
      </c>
      <c r="Q183" s="98"/>
      <c r="R183" s="105"/>
      <c r="S183" s="226">
        <v>256.6</v>
      </c>
      <c r="T183" s="283">
        <f t="shared" si="11"/>
        <v>255.6095172413793</v>
      </c>
      <c r="U183" s="276">
        <f t="shared" si="13"/>
        <v>69.51189655172413</v>
      </c>
      <c r="V183" s="232">
        <f t="shared" si="12"/>
        <v>-378.3754839249833</v>
      </c>
    </row>
    <row r="184" spans="1:22" ht="12.75">
      <c r="A184" s="97" t="s">
        <v>1093</v>
      </c>
      <c r="B184" s="64">
        <v>3.01</v>
      </c>
      <c r="C184" s="64">
        <v>13</v>
      </c>
      <c r="D184" s="64">
        <v>3.6</v>
      </c>
      <c r="E184" s="64">
        <v>3.33</v>
      </c>
      <c r="F184" s="64">
        <v>18.92</v>
      </c>
      <c r="G184" s="65">
        <v>4</v>
      </c>
      <c r="H184" s="65">
        <f t="shared" si="10"/>
        <v>429.0910714285715</v>
      </c>
      <c r="I184" s="311">
        <f t="shared" si="14"/>
        <v>-5.255494777821582</v>
      </c>
      <c r="J184" s="65">
        <v>25.7</v>
      </c>
      <c r="K184" s="65">
        <v>18.2</v>
      </c>
      <c r="L184" s="65">
        <v>24</v>
      </c>
      <c r="M184" s="65">
        <v>50.1</v>
      </c>
      <c r="N184" s="67" t="s">
        <v>595</v>
      </c>
      <c r="O184" s="98" t="s">
        <v>1223</v>
      </c>
      <c r="P184" s="98"/>
      <c r="Q184" s="98"/>
      <c r="R184" s="105"/>
      <c r="S184" s="226">
        <v>223</v>
      </c>
      <c r="T184" s="283">
        <f t="shared" si="11"/>
        <v>222.07586206896553</v>
      </c>
      <c r="U184" s="276">
        <f t="shared" si="13"/>
        <v>27.594827586206918</v>
      </c>
      <c r="V184" s="232">
        <f t="shared" si="12"/>
        <v>-206.09107142857152</v>
      </c>
    </row>
    <row r="185" spans="1:22" ht="12.75">
      <c r="A185" s="96" t="s">
        <v>775</v>
      </c>
      <c r="B185" s="64">
        <v>3.04</v>
      </c>
      <c r="C185" s="64">
        <v>13.07</v>
      </c>
      <c r="D185" s="64">
        <v>3.56</v>
      </c>
      <c r="E185" s="64">
        <v>3.3</v>
      </c>
      <c r="F185" s="64">
        <v>18.87</v>
      </c>
      <c r="G185" s="65">
        <v>4.7</v>
      </c>
      <c r="H185" s="65">
        <f t="shared" si="10"/>
        <v>425.18915083135386</v>
      </c>
      <c r="I185" s="311">
        <f t="shared" si="14"/>
        <v>-5.265821744914561</v>
      </c>
      <c r="J185" s="65">
        <v>22.2</v>
      </c>
      <c r="K185" s="65">
        <v>17.8</v>
      </c>
      <c r="L185" s="65">
        <v>22.5</v>
      </c>
      <c r="M185" s="65">
        <v>49</v>
      </c>
      <c r="N185" s="67" t="s">
        <v>776</v>
      </c>
      <c r="O185" s="98" t="s">
        <v>1225</v>
      </c>
      <c r="P185" s="98" t="s">
        <v>1296</v>
      </c>
      <c r="Q185" s="98"/>
      <c r="R185" s="105"/>
      <c r="S185" s="226">
        <v>222.6</v>
      </c>
      <c r="T185" s="283">
        <f t="shared" si="11"/>
        <v>221.5076551724138</v>
      </c>
      <c r="U185" s="276">
        <f t="shared" si="13"/>
        <v>26.88456896551724</v>
      </c>
      <c r="V185" s="232">
        <f t="shared" si="12"/>
        <v>-202.58915083135386</v>
      </c>
    </row>
    <row r="186" spans="1:22" ht="12.75">
      <c r="A186" s="96" t="s">
        <v>777</v>
      </c>
      <c r="B186" s="64">
        <v>3.06</v>
      </c>
      <c r="C186" s="64">
        <v>12.64</v>
      </c>
      <c r="D186" s="64">
        <v>3.54</v>
      </c>
      <c r="E186" s="64">
        <v>3.26</v>
      </c>
      <c r="F186" s="64">
        <v>18.63</v>
      </c>
      <c r="G186" s="65">
        <v>6</v>
      </c>
      <c r="H186" s="65">
        <f t="shared" si="10"/>
        <v>542.1508783783783</v>
      </c>
      <c r="I186" s="311">
        <f t="shared" si="14"/>
        <v>-6.561201657423762</v>
      </c>
      <c r="J186" s="65">
        <v>21.1</v>
      </c>
      <c r="K186" s="65">
        <v>13.8</v>
      </c>
      <c r="L186" s="65">
        <v>16.4</v>
      </c>
      <c r="M186" s="65">
        <v>20.8</v>
      </c>
      <c r="N186" s="67" t="s">
        <v>604</v>
      </c>
      <c r="O186" s="98" t="s">
        <v>256</v>
      </c>
      <c r="P186" s="98"/>
      <c r="Q186" s="98"/>
      <c r="R186" s="105"/>
      <c r="S186" s="226">
        <v>241.29999999999998</v>
      </c>
      <c r="T186" s="283">
        <f t="shared" si="11"/>
        <v>240.29241379310344</v>
      </c>
      <c r="U186" s="276">
        <f t="shared" si="13"/>
        <v>50.365517241379294</v>
      </c>
      <c r="V186" s="232">
        <f t="shared" si="12"/>
        <v>-300.8508783783783</v>
      </c>
    </row>
    <row r="187" spans="1:22" s="10" customFormat="1" ht="12.75">
      <c r="A187" s="97" t="s">
        <v>241</v>
      </c>
      <c r="B187" s="64">
        <v>3.08</v>
      </c>
      <c r="C187" s="64">
        <v>13</v>
      </c>
      <c r="D187" s="64">
        <v>3.5</v>
      </c>
      <c r="E187" s="64">
        <v>3.5</v>
      </c>
      <c r="F187" s="64">
        <v>18.92</v>
      </c>
      <c r="G187" s="65">
        <v>9.6</v>
      </c>
      <c r="H187" s="65">
        <f t="shared" si="10"/>
        <v>456.1781892523366</v>
      </c>
      <c r="I187" s="311">
        <f t="shared" si="14"/>
        <v>-5.521345169910532</v>
      </c>
      <c r="J187" s="65">
        <v>24.7</v>
      </c>
      <c r="K187" s="65">
        <v>15.8</v>
      </c>
      <c r="L187" s="65">
        <v>22.6</v>
      </c>
      <c r="M187" s="65">
        <v>18.13</v>
      </c>
      <c r="N187" s="63" t="s">
        <v>269</v>
      </c>
      <c r="O187" s="99" t="s">
        <v>1225</v>
      </c>
      <c r="P187" s="99" t="s">
        <v>1296</v>
      </c>
      <c r="Q187" s="99" t="s">
        <v>221</v>
      </c>
      <c r="R187" s="244"/>
      <c r="S187" s="226">
        <v>228.9</v>
      </c>
      <c r="T187" s="283">
        <f t="shared" si="11"/>
        <v>226.87737931034485</v>
      </c>
      <c r="U187" s="276">
        <f t="shared" si="13"/>
        <v>33.59672413793106</v>
      </c>
      <c r="V187" s="232">
        <f t="shared" si="12"/>
        <v>-227.2781892523366</v>
      </c>
    </row>
    <row r="188" spans="1:22" s="10" customFormat="1" ht="12.75">
      <c r="A188" s="97" t="s">
        <v>242</v>
      </c>
      <c r="B188" s="64">
        <v>3.08</v>
      </c>
      <c r="C188" s="64">
        <v>13</v>
      </c>
      <c r="D188" s="64">
        <v>3.5</v>
      </c>
      <c r="E188" s="64">
        <v>3.5</v>
      </c>
      <c r="F188" s="64">
        <v>18.92</v>
      </c>
      <c r="G188" s="65">
        <v>9.6</v>
      </c>
      <c r="H188" s="65">
        <f t="shared" si="10"/>
        <v>412.7431892523366</v>
      </c>
      <c r="I188" s="311">
        <f t="shared" si="14"/>
        <v>-5.086799156246389</v>
      </c>
      <c r="J188" s="65">
        <v>24.71</v>
      </c>
      <c r="K188" s="65">
        <v>15.8</v>
      </c>
      <c r="L188" s="65">
        <v>22.7</v>
      </c>
      <c r="M188" s="65">
        <v>18.2</v>
      </c>
      <c r="N188" s="63" t="s">
        <v>607</v>
      </c>
      <c r="O188" s="99" t="s">
        <v>1225</v>
      </c>
      <c r="P188" s="99" t="s">
        <v>1296</v>
      </c>
      <c r="Q188" s="99" t="s">
        <v>221</v>
      </c>
      <c r="R188" s="244"/>
      <c r="S188" s="226">
        <v>222.1</v>
      </c>
      <c r="T188" s="283">
        <f t="shared" si="11"/>
        <v>219.85227586206898</v>
      </c>
      <c r="U188" s="276">
        <f t="shared" si="13"/>
        <v>24.815344827586223</v>
      </c>
      <c r="V188" s="232">
        <f t="shared" si="12"/>
        <v>-190.6431892523366</v>
      </c>
    </row>
    <row r="189" spans="1:22" ht="12.75">
      <c r="A189" s="96" t="s">
        <v>778</v>
      </c>
      <c r="B189" s="64">
        <v>3.09</v>
      </c>
      <c r="C189" s="64">
        <v>12.9</v>
      </c>
      <c r="D189" s="64">
        <v>3.58</v>
      </c>
      <c r="E189" s="64">
        <v>3.33</v>
      </c>
      <c r="F189" s="64">
        <v>18.85</v>
      </c>
      <c r="G189" s="65">
        <v>4.4</v>
      </c>
      <c r="H189" s="65">
        <f t="shared" si="10"/>
        <v>483.25311820652166</v>
      </c>
      <c r="I189" s="311">
        <f t="shared" si="14"/>
        <v>-5.84174665008954</v>
      </c>
      <c r="J189" s="65">
        <v>26.1</v>
      </c>
      <c r="K189" s="65">
        <v>14</v>
      </c>
      <c r="L189" s="65">
        <v>17</v>
      </c>
      <c r="M189" s="65">
        <v>50</v>
      </c>
      <c r="N189" s="67" t="s">
        <v>677</v>
      </c>
      <c r="O189" s="98" t="s">
        <v>1250</v>
      </c>
      <c r="P189" s="98"/>
      <c r="Q189" s="98"/>
      <c r="R189" s="105"/>
      <c r="S189" s="226">
        <v>231.6</v>
      </c>
      <c r="T189" s="283">
        <f t="shared" si="11"/>
        <v>230.71393103448275</v>
      </c>
      <c r="U189" s="276">
        <f t="shared" si="13"/>
        <v>38.392413793103444</v>
      </c>
      <c r="V189" s="232">
        <f t="shared" si="12"/>
        <v>-251.65311820652167</v>
      </c>
    </row>
    <row r="190" spans="1:22" ht="12.75">
      <c r="A190" s="96" t="s">
        <v>779</v>
      </c>
      <c r="B190" s="64">
        <v>3.09</v>
      </c>
      <c r="C190" s="64">
        <v>12.9</v>
      </c>
      <c r="D190" s="64">
        <v>4</v>
      </c>
      <c r="E190" s="64">
        <v>3.8</v>
      </c>
      <c r="F190" s="64">
        <v>19.02</v>
      </c>
      <c r="G190" s="65">
        <v>4.4</v>
      </c>
      <c r="H190" s="65">
        <f t="shared" si="10"/>
        <v>529.2431182065218</v>
      </c>
      <c r="I190" s="311">
        <f t="shared" si="14"/>
        <v>-6.066552195599158</v>
      </c>
      <c r="J190" s="65">
        <v>26.1</v>
      </c>
      <c r="K190" s="65">
        <v>14</v>
      </c>
      <c r="L190" s="65">
        <v>17</v>
      </c>
      <c r="M190" s="65">
        <v>50</v>
      </c>
      <c r="N190" s="67" t="s">
        <v>677</v>
      </c>
      <c r="O190" s="98" t="s">
        <v>1250</v>
      </c>
      <c r="P190" s="98"/>
      <c r="Q190" s="98"/>
      <c r="R190" s="105"/>
      <c r="S190" s="226">
        <v>238.8</v>
      </c>
      <c r="T190" s="283">
        <f t="shared" si="11"/>
        <v>238.02317241379313</v>
      </c>
      <c r="U190" s="276">
        <f t="shared" si="13"/>
        <v>47.52896551724142</v>
      </c>
      <c r="V190" s="232">
        <f t="shared" si="12"/>
        <v>-290.4431182065218</v>
      </c>
    </row>
    <row r="191" spans="1:22" ht="12.75">
      <c r="A191" s="96" t="s">
        <v>780</v>
      </c>
      <c r="B191" s="64">
        <v>3.1</v>
      </c>
      <c r="C191" s="64">
        <v>12.83</v>
      </c>
      <c r="D191" s="64">
        <v>3.6</v>
      </c>
      <c r="E191" s="64">
        <v>3.35</v>
      </c>
      <c r="F191" s="64">
        <v>18.76</v>
      </c>
      <c r="G191" s="65">
        <v>4.1</v>
      </c>
      <c r="H191" s="65">
        <f t="shared" si="10"/>
        <v>587.3082616456988</v>
      </c>
      <c r="I191" s="311">
        <f t="shared" si="14"/>
        <v>-6.778661100918971</v>
      </c>
      <c r="J191" s="65">
        <v>20.7</v>
      </c>
      <c r="K191" s="65">
        <v>14.5</v>
      </c>
      <c r="L191" s="65">
        <v>17.5</v>
      </c>
      <c r="M191" s="65">
        <v>50</v>
      </c>
      <c r="N191" s="67" t="s">
        <v>751</v>
      </c>
      <c r="O191" s="98" t="s">
        <v>1250</v>
      </c>
      <c r="P191" s="98"/>
      <c r="Q191" s="98"/>
      <c r="R191" s="105"/>
      <c r="S191" s="226">
        <v>247.8</v>
      </c>
      <c r="T191" s="283">
        <f t="shared" si="11"/>
        <v>247.20337931034481</v>
      </c>
      <c r="U191" s="276">
        <f t="shared" si="13"/>
        <v>59.00422413793102</v>
      </c>
      <c r="V191" s="232">
        <f t="shared" si="12"/>
        <v>-339.50826164569884</v>
      </c>
    </row>
    <row r="192" spans="1:22" ht="12.75">
      <c r="A192" s="96" t="s">
        <v>785</v>
      </c>
      <c r="B192" s="64">
        <v>3.1</v>
      </c>
      <c r="C192" s="64">
        <v>12.83</v>
      </c>
      <c r="D192" s="64">
        <v>4</v>
      </c>
      <c r="E192" s="64">
        <v>3.8</v>
      </c>
      <c r="F192" s="64">
        <v>18.97</v>
      </c>
      <c r="G192" s="65">
        <v>4.2</v>
      </c>
      <c r="H192" s="65">
        <f t="shared" si="10"/>
        <v>600.5293329367779</v>
      </c>
      <c r="I192" s="311">
        <f t="shared" si="14"/>
        <v>-6.665342254299382</v>
      </c>
      <c r="J192" s="65">
        <v>20.7</v>
      </c>
      <c r="K192" s="65">
        <v>14.5</v>
      </c>
      <c r="L192" s="65">
        <v>17.5</v>
      </c>
      <c r="M192" s="65">
        <v>50</v>
      </c>
      <c r="N192" s="67" t="s">
        <v>751</v>
      </c>
      <c r="O192" s="98" t="s">
        <v>1250</v>
      </c>
      <c r="P192" s="98"/>
      <c r="Q192" s="98"/>
      <c r="R192" s="105"/>
      <c r="S192" s="226">
        <v>249.9</v>
      </c>
      <c r="T192" s="283">
        <f t="shared" si="11"/>
        <v>249.31924137931037</v>
      </c>
      <c r="U192" s="276">
        <f t="shared" si="13"/>
        <v>61.64905172413796</v>
      </c>
      <c r="V192" s="232">
        <f t="shared" si="12"/>
        <v>-350.6293329367779</v>
      </c>
    </row>
    <row r="193" spans="1:22" ht="12.75">
      <c r="A193" s="96" t="s">
        <v>1095</v>
      </c>
      <c r="B193" s="64">
        <v>3.1</v>
      </c>
      <c r="C193" s="64">
        <v>12.97</v>
      </c>
      <c r="D193" s="64">
        <v>3.56</v>
      </c>
      <c r="E193" s="64">
        <v>3.3</v>
      </c>
      <c r="F193" s="64">
        <v>18.83</v>
      </c>
      <c r="G193" s="65">
        <v>6</v>
      </c>
      <c r="H193" s="65">
        <f t="shared" si="10"/>
        <v>443.78337837837825</v>
      </c>
      <c r="I193" s="311">
        <f t="shared" si="14"/>
        <v>-5.491710319795082</v>
      </c>
      <c r="J193" s="65">
        <v>20.3</v>
      </c>
      <c r="K193" s="65">
        <v>15.1</v>
      </c>
      <c r="L193" s="65">
        <v>17.8</v>
      </c>
      <c r="M193" s="65">
        <v>49.3</v>
      </c>
      <c r="N193" s="67" t="s">
        <v>863</v>
      </c>
      <c r="O193" s="98" t="s">
        <v>1225</v>
      </c>
      <c r="P193" s="98" t="s">
        <v>1296</v>
      </c>
      <c r="Q193" s="98"/>
      <c r="R193" s="105"/>
      <c r="S193" s="226">
        <v>225.89999999999998</v>
      </c>
      <c r="T193" s="283">
        <f t="shared" si="11"/>
        <v>224.57379310344825</v>
      </c>
      <c r="U193" s="276">
        <f t="shared" si="13"/>
        <v>30.717241379310316</v>
      </c>
      <c r="V193" s="232">
        <f t="shared" si="12"/>
        <v>-217.88337837837827</v>
      </c>
    </row>
    <row r="194" spans="1:22" ht="12.75">
      <c r="A194" s="96" t="s">
        <v>786</v>
      </c>
      <c r="B194" s="64">
        <v>3.12</v>
      </c>
      <c r="C194" s="64">
        <v>13.29</v>
      </c>
      <c r="D194" s="64">
        <v>3.85</v>
      </c>
      <c r="E194" s="64">
        <v>3.6</v>
      </c>
      <c r="F194" s="64">
        <v>19.27</v>
      </c>
      <c r="G194" s="65">
        <v>8.2</v>
      </c>
      <c r="H194" s="65">
        <f t="shared" si="10"/>
        <v>526.4981514084509</v>
      </c>
      <c r="I194" s="311">
        <f t="shared" si="14"/>
        <v>-5.793968506696185</v>
      </c>
      <c r="J194" s="65">
        <v>24.3</v>
      </c>
      <c r="K194" s="65">
        <v>12.9</v>
      </c>
      <c r="L194" s="65">
        <v>19.7</v>
      </c>
      <c r="M194" s="65">
        <v>50.1</v>
      </c>
      <c r="N194" s="67" t="s">
        <v>754</v>
      </c>
      <c r="O194" s="98" t="s">
        <v>1225</v>
      </c>
      <c r="P194" s="98" t="s">
        <v>1296</v>
      </c>
      <c r="Q194" s="98"/>
      <c r="R194" s="105"/>
      <c r="S194" s="226">
        <v>239.5</v>
      </c>
      <c r="T194" s="283">
        <f t="shared" si="11"/>
        <v>238.07206896551727</v>
      </c>
      <c r="U194" s="276">
        <f t="shared" si="13"/>
        <v>47.59008620689659</v>
      </c>
      <c r="V194" s="232">
        <f t="shared" si="12"/>
        <v>-286.9981514084509</v>
      </c>
    </row>
    <row r="195" spans="1:22" ht="12.75">
      <c r="A195" s="96" t="s">
        <v>787</v>
      </c>
      <c r="B195" s="64">
        <v>3.14</v>
      </c>
      <c r="C195" s="64">
        <v>12.87</v>
      </c>
      <c r="D195" s="64">
        <v>3.68</v>
      </c>
      <c r="E195" s="64">
        <v>3.5</v>
      </c>
      <c r="F195" s="64">
        <v>18.9</v>
      </c>
      <c r="G195" s="65">
        <v>5.77</v>
      </c>
      <c r="H195" s="65">
        <f t="shared" si="10"/>
        <v>506.818857515975</v>
      </c>
      <c r="I195" s="311">
        <f t="shared" si="14"/>
        <v>-5.998527655696687</v>
      </c>
      <c r="J195" s="65">
        <v>22.6</v>
      </c>
      <c r="K195" s="65">
        <v>14.7</v>
      </c>
      <c r="L195" s="65">
        <v>18.6</v>
      </c>
      <c r="M195" s="65">
        <v>50.6</v>
      </c>
      <c r="N195" s="67" t="s">
        <v>600</v>
      </c>
      <c r="O195" s="98" t="s">
        <v>256</v>
      </c>
      <c r="P195" s="98" t="s">
        <v>1287</v>
      </c>
      <c r="Q195" s="98"/>
      <c r="R195" s="105"/>
      <c r="S195" s="226">
        <v>235.7</v>
      </c>
      <c r="T195" s="283">
        <f t="shared" si="11"/>
        <v>234.61961724137927</v>
      </c>
      <c r="U195" s="276">
        <f t="shared" si="13"/>
        <v>43.27452155172409</v>
      </c>
      <c r="V195" s="232">
        <f t="shared" si="12"/>
        <v>-271.11885751597504</v>
      </c>
    </row>
    <row r="196" spans="1:22" ht="12.75">
      <c r="A196" s="96" t="s">
        <v>788</v>
      </c>
      <c r="B196" s="64">
        <v>3.14</v>
      </c>
      <c r="C196" s="64">
        <v>12.87</v>
      </c>
      <c r="D196" s="64">
        <v>3.59</v>
      </c>
      <c r="E196" s="64">
        <v>3.31</v>
      </c>
      <c r="F196" s="64">
        <v>18.81</v>
      </c>
      <c r="G196" s="65">
        <v>5.77</v>
      </c>
      <c r="H196" s="65">
        <f t="shared" si="10"/>
        <v>493.66060751597513</v>
      </c>
      <c r="I196" s="311">
        <f t="shared" si="14"/>
        <v>-5.974284733386309</v>
      </c>
      <c r="J196" s="65">
        <v>22.6</v>
      </c>
      <c r="K196" s="65">
        <v>14.7</v>
      </c>
      <c r="L196" s="65">
        <v>18.6</v>
      </c>
      <c r="M196" s="65">
        <v>50.6</v>
      </c>
      <c r="N196" s="67" t="s">
        <v>600</v>
      </c>
      <c r="O196" s="98" t="s">
        <v>256</v>
      </c>
      <c r="P196" s="98" t="s">
        <v>1287</v>
      </c>
      <c r="Q196" s="98"/>
      <c r="R196" s="105"/>
      <c r="S196" s="226">
        <v>233.64</v>
      </c>
      <c r="T196" s="283">
        <f t="shared" si="11"/>
        <v>232.51863034482756</v>
      </c>
      <c r="U196" s="276">
        <f t="shared" si="13"/>
        <v>40.648287931034446</v>
      </c>
      <c r="V196" s="232">
        <f t="shared" si="12"/>
        <v>-260.02060751597514</v>
      </c>
    </row>
    <row r="197" spans="1:22" ht="12.75">
      <c r="A197" s="96" t="s">
        <v>789</v>
      </c>
      <c r="B197" s="64">
        <v>3.17</v>
      </c>
      <c r="C197" s="64">
        <v>12.77</v>
      </c>
      <c r="D197" s="64">
        <v>4.27</v>
      </c>
      <c r="E197" s="64">
        <v>3.66</v>
      </c>
      <c r="F197" s="64">
        <v>18.8</v>
      </c>
      <c r="G197" s="65">
        <v>5.7</v>
      </c>
      <c r="H197" s="65">
        <f t="shared" si="10"/>
        <v>967.4910407507608</v>
      </c>
      <c r="I197" s="311">
        <f t="shared" si="14"/>
        <v>-8.906469520159906</v>
      </c>
      <c r="J197" s="65">
        <v>14.9</v>
      </c>
      <c r="K197" s="65">
        <v>15.1</v>
      </c>
      <c r="L197" s="65">
        <v>18</v>
      </c>
      <c r="M197" s="65">
        <v>18.3</v>
      </c>
      <c r="N197" s="67" t="s">
        <v>790</v>
      </c>
      <c r="O197" s="98" t="s">
        <v>1226</v>
      </c>
      <c r="P197" s="98"/>
      <c r="Q197" s="98"/>
      <c r="R197" s="105"/>
      <c r="S197" s="226">
        <v>307.79999999999995</v>
      </c>
      <c r="T197" s="283">
        <f t="shared" si="11"/>
        <v>308.1498620689655</v>
      </c>
      <c r="U197" s="276">
        <f t="shared" si="13"/>
        <v>135.18732758620686</v>
      </c>
      <c r="V197" s="232">
        <f t="shared" si="12"/>
        <v>-659.6910407507609</v>
      </c>
    </row>
    <row r="198" spans="1:22" ht="12.75">
      <c r="A198" s="96" t="s">
        <v>791</v>
      </c>
      <c r="B198" s="64">
        <v>3.17</v>
      </c>
      <c r="C198" s="64">
        <v>12.77</v>
      </c>
      <c r="D198" s="64">
        <v>4.07</v>
      </c>
      <c r="E198" s="64">
        <v>3.82</v>
      </c>
      <c r="F198" s="64">
        <v>18.79</v>
      </c>
      <c r="G198" s="65">
        <v>5.7</v>
      </c>
      <c r="H198" s="65">
        <f t="shared" si="10"/>
        <v>972.6010407507615</v>
      </c>
      <c r="I198" s="311">
        <f t="shared" si="14"/>
        <v>-8.939347299577097</v>
      </c>
      <c r="J198" s="65">
        <v>14.9</v>
      </c>
      <c r="K198" s="65">
        <v>15.1</v>
      </c>
      <c r="L198" s="65">
        <v>18</v>
      </c>
      <c r="M198" s="65">
        <v>18.3</v>
      </c>
      <c r="N198" s="67" t="s">
        <v>790</v>
      </c>
      <c r="O198" s="98" t="s">
        <v>1226</v>
      </c>
      <c r="P198" s="98"/>
      <c r="Q198" s="98"/>
      <c r="R198" s="105"/>
      <c r="S198" s="226">
        <v>308.6</v>
      </c>
      <c r="T198" s="283">
        <f t="shared" si="11"/>
        <v>308.9655862068966</v>
      </c>
      <c r="U198" s="276">
        <f t="shared" si="13"/>
        <v>136.20698275862077</v>
      </c>
      <c r="V198" s="232">
        <f t="shared" si="12"/>
        <v>-664.0010407507615</v>
      </c>
    </row>
    <row r="199" spans="1:22" ht="12.75">
      <c r="A199" s="96" t="s">
        <v>792</v>
      </c>
      <c r="B199" s="64">
        <v>3.17</v>
      </c>
      <c r="C199" s="64">
        <v>13.26</v>
      </c>
      <c r="D199" s="64">
        <v>3.87</v>
      </c>
      <c r="E199" s="64">
        <v>3.62</v>
      </c>
      <c r="F199" s="64">
        <v>19.27</v>
      </c>
      <c r="G199" s="65">
        <v>5.1</v>
      </c>
      <c r="H199" s="65">
        <f t="shared" si="10"/>
        <v>571.3348508980006</v>
      </c>
      <c r="I199" s="311">
        <f t="shared" si="14"/>
        <v>-6.148907164306774</v>
      </c>
      <c r="J199" s="65">
        <v>24.1</v>
      </c>
      <c r="K199" s="65">
        <v>13</v>
      </c>
      <c r="L199" s="65">
        <v>16</v>
      </c>
      <c r="M199" s="65">
        <v>28.6</v>
      </c>
      <c r="N199" s="67" t="s">
        <v>584</v>
      </c>
      <c r="O199" s="98" t="s">
        <v>1225</v>
      </c>
      <c r="P199" s="98" t="s">
        <v>1287</v>
      </c>
      <c r="Q199" s="98"/>
      <c r="R199" s="105"/>
      <c r="S199" s="226">
        <v>245.6</v>
      </c>
      <c r="T199" s="283">
        <f t="shared" si="11"/>
        <v>244.8191724137931</v>
      </c>
      <c r="U199" s="276">
        <f t="shared" si="13"/>
        <v>56.02396551724137</v>
      </c>
      <c r="V199" s="232">
        <f t="shared" si="12"/>
        <v>-325.73485089800056</v>
      </c>
    </row>
    <row r="200" spans="1:22" ht="12.75">
      <c r="A200" s="96" t="s">
        <v>793</v>
      </c>
      <c r="B200" s="64">
        <v>3.19</v>
      </c>
      <c r="C200" s="64">
        <v>13.3</v>
      </c>
      <c r="D200" s="64">
        <v>3.85</v>
      </c>
      <c r="E200" s="64">
        <v>3.6</v>
      </c>
      <c r="F200" s="64">
        <v>19.28</v>
      </c>
      <c r="G200" s="65">
        <v>4.3</v>
      </c>
      <c r="H200" s="65">
        <f t="shared" si="10"/>
        <v>568.3992851681958</v>
      </c>
      <c r="I200" s="311">
        <f t="shared" si="14"/>
        <v>-6.116535230772065</v>
      </c>
      <c r="J200" s="65">
        <v>20.8</v>
      </c>
      <c r="K200" s="65">
        <v>13.7</v>
      </c>
      <c r="L200" s="65">
        <v>17.5</v>
      </c>
      <c r="M200" s="65">
        <v>50</v>
      </c>
      <c r="N200" s="67" t="s">
        <v>576</v>
      </c>
      <c r="O200" s="98" t="s">
        <v>1225</v>
      </c>
      <c r="P200" s="98" t="s">
        <v>1296</v>
      </c>
      <c r="Q200" s="98"/>
      <c r="R200" s="105"/>
      <c r="S200" s="226">
        <v>244.9</v>
      </c>
      <c r="T200" s="283">
        <f t="shared" si="11"/>
        <v>244.23127586206897</v>
      </c>
      <c r="U200" s="276">
        <f t="shared" si="13"/>
        <v>55.28909482758621</v>
      </c>
      <c r="V200" s="232">
        <f t="shared" si="12"/>
        <v>-323.4992851681958</v>
      </c>
    </row>
    <row r="201" spans="1:22" ht="12.75">
      <c r="A201" s="96" t="s">
        <v>423</v>
      </c>
      <c r="B201" s="64">
        <v>3.2</v>
      </c>
      <c r="C201" s="64">
        <v>13.62</v>
      </c>
      <c r="D201" s="64">
        <v>4.019</v>
      </c>
      <c r="E201" s="64">
        <v>3.773</v>
      </c>
      <c r="F201" s="64">
        <v>19.61</v>
      </c>
      <c r="G201" s="65">
        <v>4.66</v>
      </c>
      <c r="H201" s="65">
        <f t="shared" si="10"/>
        <v>547.2033203268173</v>
      </c>
      <c r="I201" s="311">
        <f t="shared" si="14"/>
        <v>-5.621487239372794</v>
      </c>
      <c r="J201" s="65">
        <v>22.15</v>
      </c>
      <c r="K201" s="65">
        <v>13.6</v>
      </c>
      <c r="L201" s="65">
        <v>18.5</v>
      </c>
      <c r="M201" s="65">
        <v>49.5</v>
      </c>
      <c r="N201" s="67" t="s">
        <v>656</v>
      </c>
      <c r="O201" s="98" t="s">
        <v>298</v>
      </c>
      <c r="P201" s="98" t="s">
        <v>1287</v>
      </c>
      <c r="Q201" s="98"/>
      <c r="R201" s="105"/>
      <c r="S201" s="226">
        <v>241.69</v>
      </c>
      <c r="T201" s="283">
        <f t="shared" si="11"/>
        <v>240.9137082758621</v>
      </c>
      <c r="U201" s="276">
        <f t="shared" si="13"/>
        <v>51.142135344827615</v>
      </c>
      <c r="V201" s="232">
        <f t="shared" si="12"/>
        <v>-305.51332032681734</v>
      </c>
    </row>
    <row r="202" spans="1:22" ht="12.75">
      <c r="A202" s="96" t="s">
        <v>794</v>
      </c>
      <c r="B202" s="64">
        <v>3.22</v>
      </c>
      <c r="C202" s="64">
        <v>13.3</v>
      </c>
      <c r="D202" s="64">
        <v>3.85</v>
      </c>
      <c r="E202" s="64">
        <v>3.58</v>
      </c>
      <c r="F202" s="64">
        <v>19.29</v>
      </c>
      <c r="G202" s="65">
        <v>6.5</v>
      </c>
      <c r="H202" s="65">
        <f t="shared" si="10"/>
        <v>529.7035940134907</v>
      </c>
      <c r="I202" s="311">
        <f t="shared" si="14"/>
        <v>-5.8003291961283345</v>
      </c>
      <c r="J202" s="65">
        <v>21.1</v>
      </c>
      <c r="K202" s="65">
        <v>13.7</v>
      </c>
      <c r="L202" s="65">
        <v>18.1</v>
      </c>
      <c r="M202" s="65">
        <v>71.8</v>
      </c>
      <c r="N202" s="67" t="s">
        <v>605</v>
      </c>
      <c r="O202" s="98" t="s">
        <v>1225</v>
      </c>
      <c r="P202" s="98" t="s">
        <v>1296</v>
      </c>
      <c r="Q202" s="98"/>
      <c r="R202" s="105"/>
      <c r="S202" s="226">
        <v>239.5</v>
      </c>
      <c r="T202" s="283">
        <f t="shared" si="11"/>
        <v>238.36810344827586</v>
      </c>
      <c r="U202" s="276">
        <f t="shared" si="13"/>
        <v>47.960129310344826</v>
      </c>
      <c r="V202" s="232">
        <f t="shared" si="12"/>
        <v>-290.2035940134907</v>
      </c>
    </row>
    <row r="203" spans="1:22" ht="12.75">
      <c r="A203" s="97" t="s">
        <v>106</v>
      </c>
      <c r="B203" s="64">
        <v>3.23</v>
      </c>
      <c r="C203" s="64">
        <v>13.45</v>
      </c>
      <c r="D203" s="64">
        <v>3.87</v>
      </c>
      <c r="E203" s="64">
        <v>3.62</v>
      </c>
      <c r="F203" s="64">
        <v>19.41</v>
      </c>
      <c r="G203" s="65">
        <v>5.5</v>
      </c>
      <c r="H203" s="65">
        <f t="shared" si="10"/>
        <v>465.1763769035534</v>
      </c>
      <c r="I203" s="311">
        <f t="shared" si="14"/>
        <v>-5.1161765179817955</v>
      </c>
      <c r="J203" s="65">
        <v>26.2</v>
      </c>
      <c r="K203" s="65">
        <v>15</v>
      </c>
      <c r="L203" s="65">
        <v>20.1</v>
      </c>
      <c r="M203" s="65">
        <v>46.2</v>
      </c>
      <c r="N203" s="67" t="s">
        <v>1155</v>
      </c>
      <c r="O203" s="98" t="s">
        <v>1224</v>
      </c>
      <c r="P203" s="98" t="s">
        <v>1296</v>
      </c>
      <c r="Q203" s="98"/>
      <c r="R203" s="105"/>
      <c r="S203" s="226">
        <v>229.1</v>
      </c>
      <c r="T203" s="283">
        <f t="shared" si="11"/>
        <v>227.94500000000002</v>
      </c>
      <c r="U203" s="276">
        <f t="shared" si="13"/>
        <v>34.93125000000003</v>
      </c>
      <c r="V203" s="232">
        <f t="shared" si="12"/>
        <v>-236.07637690355338</v>
      </c>
    </row>
    <row r="204" spans="1:22" ht="12.75">
      <c r="A204" s="97" t="s">
        <v>105</v>
      </c>
      <c r="B204" s="64">
        <v>3.23</v>
      </c>
      <c r="C204" s="64">
        <v>13.45</v>
      </c>
      <c r="D204" s="64">
        <v>3.99</v>
      </c>
      <c r="E204" s="64">
        <v>3.83</v>
      </c>
      <c r="F204" s="64">
        <v>19.47</v>
      </c>
      <c r="G204" s="65">
        <v>5.6</v>
      </c>
      <c r="H204" s="65">
        <f t="shared" si="10"/>
        <v>477.12176928281474</v>
      </c>
      <c r="I204" s="311">
        <f t="shared" si="14"/>
        <v>-5.166292322447706</v>
      </c>
      <c r="J204" s="65">
        <v>26.2</v>
      </c>
      <c r="K204" s="65">
        <v>15</v>
      </c>
      <c r="L204" s="65">
        <v>20.1</v>
      </c>
      <c r="M204" s="65">
        <v>46.2</v>
      </c>
      <c r="N204" s="67" t="s">
        <v>1155</v>
      </c>
      <c r="O204" s="98" t="s">
        <v>1224</v>
      </c>
      <c r="P204" s="98" t="s">
        <v>1296</v>
      </c>
      <c r="Q204" s="98"/>
      <c r="R204" s="105"/>
      <c r="S204" s="226">
        <v>231</v>
      </c>
      <c r="T204" s="283">
        <f t="shared" si="11"/>
        <v>229.86068965517242</v>
      </c>
      <c r="U204" s="276">
        <f t="shared" si="13"/>
        <v>37.32586206896553</v>
      </c>
      <c r="V204" s="232">
        <f t="shared" si="12"/>
        <v>-246.12176928281474</v>
      </c>
    </row>
    <row r="205" spans="1:22" s="10" customFormat="1" ht="12.75">
      <c r="A205" s="97" t="s">
        <v>795</v>
      </c>
      <c r="B205" s="64">
        <v>3.26</v>
      </c>
      <c r="C205" s="64">
        <v>13.34</v>
      </c>
      <c r="D205" s="64">
        <v>3.8</v>
      </c>
      <c r="E205" s="64">
        <v>3.56</v>
      </c>
      <c r="F205" s="64">
        <v>19.29</v>
      </c>
      <c r="G205" s="65">
        <v>4.7</v>
      </c>
      <c r="H205" s="65">
        <f t="shared" si="10"/>
        <v>522.2791508313542</v>
      </c>
      <c r="I205" s="311">
        <f t="shared" si="14"/>
        <v>-5.7390268932613395</v>
      </c>
      <c r="J205" s="65">
        <v>18.1</v>
      </c>
      <c r="K205" s="65">
        <v>14.4</v>
      </c>
      <c r="L205" s="65">
        <v>19.3</v>
      </c>
      <c r="M205" s="65">
        <v>29.6</v>
      </c>
      <c r="N205" s="63" t="s">
        <v>796</v>
      </c>
      <c r="O205" s="99" t="s">
        <v>1226</v>
      </c>
      <c r="P205" s="99" t="s">
        <v>1287</v>
      </c>
      <c r="Q205" s="99"/>
      <c r="R205" s="244"/>
      <c r="S205" s="226">
        <v>237.8</v>
      </c>
      <c r="T205" s="283">
        <f t="shared" si="11"/>
        <v>236.95400000000004</v>
      </c>
      <c r="U205" s="276">
        <f t="shared" si="13"/>
        <v>46.192500000000045</v>
      </c>
      <c r="V205" s="232">
        <f t="shared" si="12"/>
        <v>-284.47915083135416</v>
      </c>
    </row>
    <row r="206" spans="1:22" s="130" customFormat="1" ht="12.75">
      <c r="A206" s="97" t="s">
        <v>103</v>
      </c>
      <c r="B206" s="64">
        <v>3.26</v>
      </c>
      <c r="C206" s="64">
        <v>13.38</v>
      </c>
      <c r="D206" s="64">
        <v>3.77</v>
      </c>
      <c r="E206" s="64">
        <v>3.54</v>
      </c>
      <c r="F206" s="64">
        <v>19.31</v>
      </c>
      <c r="G206" s="65">
        <v>5.8</v>
      </c>
      <c r="H206" s="65">
        <f t="shared" si="10"/>
        <v>425.00169117647073</v>
      </c>
      <c r="I206" s="311">
        <f t="shared" si="14"/>
        <v>-4.823906582083069</v>
      </c>
      <c r="J206" s="65">
        <v>28</v>
      </c>
      <c r="K206" s="65">
        <v>17.2</v>
      </c>
      <c r="L206" s="65">
        <v>21.6</v>
      </c>
      <c r="M206" s="65">
        <v>46.2</v>
      </c>
      <c r="N206" s="63" t="s">
        <v>603</v>
      </c>
      <c r="O206" s="129" t="s">
        <v>1224</v>
      </c>
      <c r="P206" s="129" t="s">
        <v>1296</v>
      </c>
      <c r="Q206" s="222"/>
      <c r="R206" s="248"/>
      <c r="S206" s="226">
        <v>222.9</v>
      </c>
      <c r="T206" s="283">
        <f t="shared" si="11"/>
        <v>221.55800000000002</v>
      </c>
      <c r="U206" s="276">
        <f t="shared" si="13"/>
        <v>26.947500000000026</v>
      </c>
      <c r="V206" s="232">
        <f t="shared" si="12"/>
        <v>-202.10169117647072</v>
      </c>
    </row>
    <row r="207" spans="1:22" s="130" customFormat="1" ht="12.75">
      <c r="A207" s="97" t="s">
        <v>104</v>
      </c>
      <c r="B207" s="64">
        <v>3.26</v>
      </c>
      <c r="C207" s="64">
        <v>13.38</v>
      </c>
      <c r="D207" s="64">
        <v>3.99</v>
      </c>
      <c r="E207" s="64">
        <v>3.82</v>
      </c>
      <c r="F207" s="64">
        <v>19.41</v>
      </c>
      <c r="G207" s="65">
        <v>5.8</v>
      </c>
      <c r="H207" s="65">
        <f t="shared" si="10"/>
        <v>441.6091911764707</v>
      </c>
      <c r="I207" s="311">
        <f t="shared" si="14"/>
        <v>-4.890381037512238</v>
      </c>
      <c r="J207" s="65">
        <v>28</v>
      </c>
      <c r="K207" s="65">
        <v>17.2</v>
      </c>
      <c r="L207" s="65">
        <v>21.6</v>
      </c>
      <c r="M207" s="65">
        <v>46.2</v>
      </c>
      <c r="N207" s="63" t="s">
        <v>603</v>
      </c>
      <c r="O207" s="129" t="s">
        <v>1224</v>
      </c>
      <c r="P207" s="129" t="s">
        <v>1296</v>
      </c>
      <c r="Q207" s="222"/>
      <c r="R207" s="248"/>
      <c r="S207" s="226">
        <v>225.5</v>
      </c>
      <c r="T207" s="283">
        <f t="shared" si="11"/>
        <v>224.21</v>
      </c>
      <c r="U207" s="276">
        <f t="shared" si="13"/>
        <v>30.26250000000001</v>
      </c>
      <c r="V207" s="232">
        <f t="shared" si="12"/>
        <v>-216.1091911764707</v>
      </c>
    </row>
    <row r="208" spans="1:22" ht="12.75">
      <c r="A208" s="97" t="s">
        <v>1153</v>
      </c>
      <c r="B208" s="64">
        <v>3.26</v>
      </c>
      <c r="C208" s="64">
        <v>15.11</v>
      </c>
      <c r="D208" s="64">
        <v>4.83</v>
      </c>
      <c r="E208" s="64">
        <v>4.32</v>
      </c>
      <c r="F208" s="64">
        <v>21</v>
      </c>
      <c r="G208" s="65">
        <v>5.9</v>
      </c>
      <c r="H208" s="65">
        <f t="shared" si="10"/>
        <v>445.8899704291988</v>
      </c>
      <c r="I208" s="311">
        <f t="shared" si="14"/>
        <v>-3.3422770371035533</v>
      </c>
      <c r="J208" s="65">
        <v>28.8</v>
      </c>
      <c r="K208" s="65">
        <v>20.4</v>
      </c>
      <c r="L208" s="65">
        <v>28.9</v>
      </c>
      <c r="M208" s="65">
        <v>52.5</v>
      </c>
      <c r="N208" s="63" t="s">
        <v>634</v>
      </c>
      <c r="O208" s="99" t="s">
        <v>1225</v>
      </c>
      <c r="P208" s="99" t="s">
        <v>1287</v>
      </c>
      <c r="Q208" s="98"/>
      <c r="R208" s="105"/>
      <c r="S208" s="226">
        <v>226.2</v>
      </c>
      <c r="T208" s="283">
        <f t="shared" si="11"/>
        <v>224.90199999999996</v>
      </c>
      <c r="U208" s="276">
        <f t="shared" si="13"/>
        <v>31.127499999999948</v>
      </c>
      <c r="V208" s="232">
        <f t="shared" si="12"/>
        <v>-219.6899704291988</v>
      </c>
    </row>
    <row r="209" spans="1:22" ht="12.75">
      <c r="A209" s="97" t="s">
        <v>217</v>
      </c>
      <c r="B209" s="64">
        <v>3.27</v>
      </c>
      <c r="C209" s="64">
        <v>13.31</v>
      </c>
      <c r="D209" s="64">
        <v>3.71</v>
      </c>
      <c r="E209" s="64">
        <v>3.44</v>
      </c>
      <c r="F209" s="64">
        <v>19.21</v>
      </c>
      <c r="G209" s="65">
        <v>3.77</v>
      </c>
      <c r="H209" s="65">
        <f t="shared" si="10"/>
        <v>431.9622820829218</v>
      </c>
      <c r="I209" s="311">
        <f t="shared" si="14"/>
        <v>-4.994458269112172</v>
      </c>
      <c r="J209" s="65">
        <v>24.01</v>
      </c>
      <c r="K209" s="65">
        <v>15.3</v>
      </c>
      <c r="L209" s="65">
        <v>18.3</v>
      </c>
      <c r="M209" s="65">
        <v>50.15</v>
      </c>
      <c r="N209" s="63" t="s">
        <v>635</v>
      </c>
      <c r="O209" s="99" t="s">
        <v>1225</v>
      </c>
      <c r="P209" s="99" t="s">
        <v>1296</v>
      </c>
      <c r="Q209" s="98"/>
      <c r="R209" s="105"/>
      <c r="S209" s="226">
        <v>223.38</v>
      </c>
      <c r="T209" s="283">
        <f t="shared" si="11"/>
        <v>222.51393999999996</v>
      </c>
      <c r="U209" s="276">
        <f t="shared" si="13"/>
        <v>28.142424999999953</v>
      </c>
      <c r="V209" s="232">
        <f t="shared" si="12"/>
        <v>-208.58228208292178</v>
      </c>
    </row>
    <row r="210" spans="1:22" ht="12.75">
      <c r="A210" s="97" t="s">
        <v>213</v>
      </c>
      <c r="B210" s="64">
        <v>3.3</v>
      </c>
      <c r="C210" s="64">
        <v>13.53</v>
      </c>
      <c r="D210" s="64">
        <v>4.2</v>
      </c>
      <c r="E210" s="64">
        <v>3.74</v>
      </c>
      <c r="F210" s="64">
        <v>19.56</v>
      </c>
      <c r="G210" s="65">
        <v>5</v>
      </c>
      <c r="H210" s="65">
        <f t="shared" si="10"/>
        <v>430.3626059322032</v>
      </c>
      <c r="I210" s="311">
        <f t="shared" si="14"/>
        <v>-4.628345285904302</v>
      </c>
      <c r="J210" s="65">
        <v>25.69</v>
      </c>
      <c r="K210" s="65">
        <v>16.52</v>
      </c>
      <c r="L210" s="65">
        <v>21.11</v>
      </c>
      <c r="M210" s="65">
        <v>48.11</v>
      </c>
      <c r="N210" s="63" t="s">
        <v>790</v>
      </c>
      <c r="O210" s="99" t="s">
        <v>1224</v>
      </c>
      <c r="P210" s="99" t="s">
        <v>1296</v>
      </c>
      <c r="Q210" s="98"/>
      <c r="R210" s="105"/>
      <c r="S210" s="226">
        <v>223.5</v>
      </c>
      <c r="T210" s="283">
        <f t="shared" si="11"/>
        <v>222.35344827586204</v>
      </c>
      <c r="U210" s="276">
        <f t="shared" si="13"/>
        <v>27.941810344827545</v>
      </c>
      <c r="V210" s="232">
        <f t="shared" si="12"/>
        <v>-206.86260593220322</v>
      </c>
    </row>
    <row r="211" spans="1:22" ht="13.5" thickBot="1">
      <c r="A211" s="138" t="s">
        <v>214</v>
      </c>
      <c r="B211" s="139">
        <v>3.3</v>
      </c>
      <c r="C211" s="139">
        <v>13.53</v>
      </c>
      <c r="D211" s="139">
        <v>3.82</v>
      </c>
      <c r="E211" s="139">
        <v>3.56</v>
      </c>
      <c r="F211" s="139">
        <v>19.45</v>
      </c>
      <c r="G211" s="140">
        <v>5</v>
      </c>
      <c r="H211" s="140">
        <f t="shared" si="10"/>
        <v>410.5613559322034</v>
      </c>
      <c r="I211" s="402">
        <f t="shared" si="14"/>
        <v>-4.533780690111378</v>
      </c>
      <c r="J211" s="140">
        <v>25.69</v>
      </c>
      <c r="K211" s="140">
        <v>16.52</v>
      </c>
      <c r="L211" s="140">
        <v>21.11</v>
      </c>
      <c r="M211" s="140">
        <v>48.11</v>
      </c>
      <c r="N211" s="434" t="s">
        <v>790</v>
      </c>
      <c r="O211" s="435" t="s">
        <v>1224</v>
      </c>
      <c r="P211" s="435" t="s">
        <v>1296</v>
      </c>
      <c r="Q211" s="142"/>
      <c r="R211" s="105"/>
      <c r="S211" s="226">
        <v>220.4</v>
      </c>
      <c r="T211" s="283">
        <f t="shared" si="11"/>
        <v>219.2</v>
      </c>
      <c r="U211" s="276">
        <f t="shared" si="13"/>
        <v>23.999999999999986</v>
      </c>
      <c r="V211" s="232">
        <f t="shared" si="12"/>
        <v>-190.1613559322034</v>
      </c>
    </row>
    <row r="212" spans="1:22" ht="12.75">
      <c r="A212" s="409" t="s">
        <v>930</v>
      </c>
      <c r="B212" s="410">
        <v>3.3</v>
      </c>
      <c r="C212" s="410">
        <v>13.55</v>
      </c>
      <c r="D212" s="410">
        <v>4</v>
      </c>
      <c r="E212" s="410">
        <v>3.75</v>
      </c>
      <c r="F212" s="410">
        <v>19.56</v>
      </c>
      <c r="G212" s="411">
        <v>6.13</v>
      </c>
      <c r="H212" s="446">
        <f t="shared" si="10"/>
        <v>414.6646258990986</v>
      </c>
      <c r="I212" s="450">
        <f t="shared" si="14"/>
        <v>-4.466969882647007</v>
      </c>
      <c r="J212" s="448">
        <v>25.87</v>
      </c>
      <c r="K212" s="411">
        <v>16.6</v>
      </c>
      <c r="L212" s="411">
        <v>22.5</v>
      </c>
      <c r="M212" s="411">
        <v>49.34</v>
      </c>
      <c r="N212" s="438" t="s">
        <v>658</v>
      </c>
      <c r="O212" s="439" t="s">
        <v>76</v>
      </c>
      <c r="P212" s="439" t="s">
        <v>1287</v>
      </c>
      <c r="Q212" s="414"/>
      <c r="R212" s="105"/>
      <c r="S212" s="226">
        <v>221.38</v>
      </c>
      <c r="T212" s="283">
        <f t="shared" si="11"/>
        <v>219.92951517241383</v>
      </c>
      <c r="U212" s="276">
        <f t="shared" si="13"/>
        <v>24.911893965517287</v>
      </c>
      <c r="V212" s="232">
        <f t="shared" si="12"/>
        <v>-193.28462589909861</v>
      </c>
    </row>
    <row r="213" spans="1:22" ht="13.5" thickBot="1">
      <c r="A213" s="417" t="s">
        <v>929</v>
      </c>
      <c r="B213" s="418">
        <v>3.3</v>
      </c>
      <c r="C213" s="418">
        <v>13.55</v>
      </c>
      <c r="D213" s="418">
        <v>3.82</v>
      </c>
      <c r="E213" s="418">
        <v>3.588</v>
      </c>
      <c r="F213" s="418">
        <v>19.47</v>
      </c>
      <c r="G213" s="419">
        <v>6.4</v>
      </c>
      <c r="H213" s="447">
        <f t="shared" si="10"/>
        <v>402.71816953441294</v>
      </c>
      <c r="I213" s="451">
        <f t="shared" si="14"/>
        <v>-4.430012242201041</v>
      </c>
      <c r="J213" s="449">
        <v>25.87</v>
      </c>
      <c r="K213" s="419">
        <v>16.6</v>
      </c>
      <c r="L213" s="419">
        <v>22.5</v>
      </c>
      <c r="M213" s="419">
        <v>49.34</v>
      </c>
      <c r="N213" s="440" t="s">
        <v>658</v>
      </c>
      <c r="O213" s="441" t="s">
        <v>76</v>
      </c>
      <c r="P213" s="441" t="s">
        <v>1287</v>
      </c>
      <c r="Q213" s="422"/>
      <c r="R213" s="105"/>
      <c r="S213" s="226">
        <v>219.59</v>
      </c>
      <c r="T213" s="283">
        <f t="shared" si="11"/>
        <v>218.03612413793104</v>
      </c>
      <c r="U213" s="276">
        <f t="shared" si="13"/>
        <v>22.5451551724138</v>
      </c>
      <c r="V213" s="232">
        <f t="shared" si="12"/>
        <v>-183.12816953441293</v>
      </c>
    </row>
    <row r="214" spans="1:22" s="18" customFormat="1" ht="12.75">
      <c r="A214" s="403" t="s">
        <v>282</v>
      </c>
      <c r="B214" s="404">
        <v>3.31</v>
      </c>
      <c r="C214" s="404">
        <v>13.45</v>
      </c>
      <c r="D214" s="404">
        <v>3.751</v>
      </c>
      <c r="E214" s="404">
        <v>3.498</v>
      </c>
      <c r="F214" s="404">
        <v>19.35</v>
      </c>
      <c r="G214" s="405">
        <v>4.8</v>
      </c>
      <c r="H214" s="425">
        <f t="shared" si="10"/>
        <v>402.0022557666212</v>
      </c>
      <c r="I214" s="406">
        <f t="shared" si="14"/>
        <v>-4.542284900602098</v>
      </c>
      <c r="J214" s="405">
        <v>23.04</v>
      </c>
      <c r="K214" s="405">
        <v>18.38</v>
      </c>
      <c r="L214" s="405">
        <v>21.2</v>
      </c>
      <c r="M214" s="405">
        <v>47.76</v>
      </c>
      <c r="N214" s="436" t="s">
        <v>669</v>
      </c>
      <c r="O214" s="437" t="s">
        <v>1224</v>
      </c>
      <c r="P214" s="437" t="s">
        <v>1296</v>
      </c>
      <c r="Q214" s="408"/>
      <c r="R214" s="247"/>
      <c r="S214" s="227">
        <v>219</v>
      </c>
      <c r="T214" s="283">
        <f t="shared" si="11"/>
        <v>217.82482758620685</v>
      </c>
      <c r="U214" s="276">
        <f t="shared" si="13"/>
        <v>22.281034482758564</v>
      </c>
      <c r="V214" s="232">
        <f t="shared" si="12"/>
        <v>-183.0022557666212</v>
      </c>
    </row>
    <row r="215" spans="1:22" s="18" customFormat="1" ht="12.75">
      <c r="A215" s="100" t="s">
        <v>550</v>
      </c>
      <c r="B215" s="69">
        <v>3.31</v>
      </c>
      <c r="C215" s="69">
        <v>13.75</v>
      </c>
      <c r="D215" s="69">
        <v>3.94</v>
      </c>
      <c r="E215" s="69">
        <v>3.7</v>
      </c>
      <c r="F215" s="69">
        <v>19.68</v>
      </c>
      <c r="G215" s="70">
        <v>5.79</v>
      </c>
      <c r="H215" s="65">
        <f t="shared" si="10"/>
        <v>431.0888703345278</v>
      </c>
      <c r="I215" s="311">
        <f t="shared" si="14"/>
        <v>-4.515668105720636</v>
      </c>
      <c r="J215" s="70">
        <v>24.76</v>
      </c>
      <c r="K215" s="70">
        <v>17.1</v>
      </c>
      <c r="L215" s="70">
        <v>22.6</v>
      </c>
      <c r="M215" s="70">
        <v>51.49</v>
      </c>
      <c r="N215" s="76" t="s">
        <v>458</v>
      </c>
      <c r="O215" s="131" t="s">
        <v>1227</v>
      </c>
      <c r="P215" s="131" t="s">
        <v>1287</v>
      </c>
      <c r="Q215" s="101"/>
      <c r="R215" s="247"/>
      <c r="S215" s="227">
        <v>223.85</v>
      </c>
      <c r="T215" s="283">
        <f t="shared" si="11"/>
        <v>222.52928103448275</v>
      </c>
      <c r="U215" s="276">
        <f t="shared" si="13"/>
        <v>28.161601293103438</v>
      </c>
      <c r="V215" s="232">
        <f t="shared" si="12"/>
        <v>-207.23887033452783</v>
      </c>
    </row>
    <row r="216" spans="1:22" ht="12.75">
      <c r="A216" s="97" t="s">
        <v>386</v>
      </c>
      <c r="B216" s="64">
        <v>3.32</v>
      </c>
      <c r="C216" s="69">
        <v>13.39</v>
      </c>
      <c r="D216" s="64">
        <v>3.78</v>
      </c>
      <c r="E216" s="64">
        <v>3.52</v>
      </c>
      <c r="F216" s="64">
        <v>19.34</v>
      </c>
      <c r="G216" s="65">
        <v>5.19</v>
      </c>
      <c r="H216" s="65">
        <f t="shared" si="10"/>
        <v>411.8583573037705</v>
      </c>
      <c r="I216" s="311">
        <f t="shared" si="14"/>
        <v>-4.657478829798613</v>
      </c>
      <c r="J216" s="65">
        <v>24.4</v>
      </c>
      <c r="K216" s="65">
        <v>18.1</v>
      </c>
      <c r="L216" s="65">
        <v>23.1</v>
      </c>
      <c r="M216" s="65">
        <v>49.9</v>
      </c>
      <c r="N216" s="67" t="s">
        <v>634</v>
      </c>
      <c r="O216" s="98" t="s">
        <v>1223</v>
      </c>
      <c r="P216" s="98" t="s">
        <v>1287</v>
      </c>
      <c r="Q216" s="98"/>
      <c r="R216" s="105"/>
      <c r="S216" s="226">
        <v>220.66</v>
      </c>
      <c r="T216" s="283">
        <f t="shared" si="11"/>
        <v>219.41905310344828</v>
      </c>
      <c r="U216" s="276">
        <f t="shared" si="13"/>
        <v>24.273816379310347</v>
      </c>
      <c r="V216" s="232">
        <f t="shared" si="12"/>
        <v>-191.1983573037705</v>
      </c>
    </row>
    <row r="217" spans="1:22" ht="12.75">
      <c r="A217" s="97" t="s">
        <v>387</v>
      </c>
      <c r="B217" s="64">
        <v>3.33</v>
      </c>
      <c r="C217" s="64">
        <v>13.34</v>
      </c>
      <c r="D217" s="64">
        <v>3.85</v>
      </c>
      <c r="E217" s="64">
        <v>3.5</v>
      </c>
      <c r="F217" s="64">
        <v>19.3</v>
      </c>
      <c r="G217" s="65">
        <v>5.52</v>
      </c>
      <c r="H217" s="65">
        <f aca="true" t="shared" si="15" ref="H217:H285">((U217/1000*H$6+(1-U217/1000)*D$6)+G217)/(G217/290+1)</f>
        <v>440.61019504602046</v>
      </c>
      <c r="I217" s="311">
        <f t="shared" si="14"/>
        <v>-4.990545418410868</v>
      </c>
      <c r="J217" s="65">
        <v>25.3</v>
      </c>
      <c r="K217" s="65">
        <v>16.3</v>
      </c>
      <c r="L217" s="65">
        <v>23.4</v>
      </c>
      <c r="M217" s="65">
        <v>49.3</v>
      </c>
      <c r="N217" s="67" t="s">
        <v>584</v>
      </c>
      <c r="O217" s="98" t="s">
        <v>1225</v>
      </c>
      <c r="P217" s="98" t="s">
        <v>1287</v>
      </c>
      <c r="Q217" s="98"/>
      <c r="R217" s="105"/>
      <c r="S217" s="226">
        <v>225.26</v>
      </c>
      <c r="T217" s="283">
        <f aca="true" t="shared" si="16" ref="T217:T285">(S217-G217)*(G217/290+1)+G217*((G217/290+1)-1)</f>
        <v>224.02770758620687</v>
      </c>
      <c r="U217" s="276">
        <f t="shared" si="13"/>
        <v>30.03463448275859</v>
      </c>
      <c r="V217" s="232">
        <f aca="true" t="shared" si="17" ref="V217:V285">S217-H217</f>
        <v>-215.35019504602047</v>
      </c>
    </row>
    <row r="218" spans="1:22" ht="12.75">
      <c r="A218" s="96" t="s">
        <v>797</v>
      </c>
      <c r="B218" s="64">
        <v>3.36</v>
      </c>
      <c r="C218" s="64">
        <v>13.55</v>
      </c>
      <c r="D218" s="64">
        <v>3.92</v>
      </c>
      <c r="E218" s="64">
        <v>3.66</v>
      </c>
      <c r="F218" s="64">
        <v>19.5</v>
      </c>
      <c r="G218" s="65">
        <v>8.3</v>
      </c>
      <c r="H218" s="65">
        <f t="shared" si="15"/>
        <v>478.40448374120024</v>
      </c>
      <c r="I218" s="311">
        <f t="shared" si="14"/>
        <v>-5.1479524132930194</v>
      </c>
      <c r="J218" s="65">
        <v>30.1</v>
      </c>
      <c r="K218" s="65">
        <v>13.3</v>
      </c>
      <c r="L218" s="65">
        <v>17.9</v>
      </c>
      <c r="M218" s="65">
        <v>46.2</v>
      </c>
      <c r="N218" s="67" t="s">
        <v>1007</v>
      </c>
      <c r="O218" s="98" t="s">
        <v>1225</v>
      </c>
      <c r="P218" s="98" t="s">
        <v>1296</v>
      </c>
      <c r="Q218" s="98"/>
      <c r="R218" s="105"/>
      <c r="S218" s="226">
        <v>232</v>
      </c>
      <c r="T218" s="283">
        <f t="shared" si="16"/>
        <v>230.34</v>
      </c>
      <c r="U218" s="276">
        <f t="shared" si="13"/>
        <v>37.925000000000004</v>
      </c>
      <c r="V218" s="232">
        <f t="shared" si="17"/>
        <v>-246.40448374120024</v>
      </c>
    </row>
    <row r="219" spans="1:22" ht="12.75">
      <c r="A219" s="97" t="s">
        <v>425</v>
      </c>
      <c r="B219" s="64">
        <v>3.366</v>
      </c>
      <c r="C219" s="64">
        <v>13.7</v>
      </c>
      <c r="D219" s="64">
        <v>3.919</v>
      </c>
      <c r="E219" s="64">
        <v>3.686</v>
      </c>
      <c r="F219" s="64">
        <v>19.62</v>
      </c>
      <c r="G219" s="65">
        <v>6.37</v>
      </c>
      <c r="H219" s="65">
        <f t="shared" si="15"/>
        <v>444.357729653811</v>
      </c>
      <c r="I219" s="311">
        <f aca="true" t="shared" si="18" ref="I219:I289">F219+2.15-10*LOG(H219)</f>
        <v>-4.707327391724551</v>
      </c>
      <c r="J219" s="65">
        <v>23.32</v>
      </c>
      <c r="K219" s="65">
        <v>15.3</v>
      </c>
      <c r="L219" s="65">
        <v>22.8</v>
      </c>
      <c r="M219" s="65">
        <v>50.11</v>
      </c>
      <c r="N219" s="67" t="s">
        <v>723</v>
      </c>
      <c r="O219" s="98" t="s">
        <v>1227</v>
      </c>
      <c r="P219" s="98" t="s">
        <v>1287</v>
      </c>
      <c r="Q219" s="98"/>
      <c r="R219" s="105"/>
      <c r="S219" s="226">
        <v>226.1</v>
      </c>
      <c r="T219" s="283">
        <f t="shared" si="16"/>
        <v>224.69640344827584</v>
      </c>
      <c r="U219" s="276">
        <f aca="true" t="shared" si="19" ref="U219:U289">(T219-200)*1.25</f>
        <v>30.870504310344806</v>
      </c>
      <c r="V219" s="232">
        <f t="shared" si="17"/>
        <v>-218.25772965381103</v>
      </c>
    </row>
    <row r="220" spans="1:22" ht="12.75">
      <c r="A220" s="97" t="s">
        <v>424</v>
      </c>
      <c r="B220" s="64">
        <v>3.366</v>
      </c>
      <c r="C220" s="64">
        <v>13.7</v>
      </c>
      <c r="D220" s="64">
        <v>3.917</v>
      </c>
      <c r="E220" s="64">
        <v>3.684</v>
      </c>
      <c r="F220" s="64">
        <v>19.62</v>
      </c>
      <c r="G220" s="65">
        <v>6.08</v>
      </c>
      <c r="H220" s="65">
        <f>((U220/1000*H$6+(1-U220/1000)*D$6)+G220)/(G220/290+1)</f>
        <v>444.0783223115376</v>
      </c>
      <c r="I220" s="311">
        <f t="shared" si="18"/>
        <v>-4.70459573600921</v>
      </c>
      <c r="J220" s="65">
        <v>23.32</v>
      </c>
      <c r="K220" s="65">
        <v>15.3</v>
      </c>
      <c r="L220" s="65">
        <v>22.8</v>
      </c>
      <c r="M220" s="65">
        <v>50.11</v>
      </c>
      <c r="N220" s="67" t="s">
        <v>723</v>
      </c>
      <c r="O220" s="98" t="s">
        <v>1227</v>
      </c>
      <c r="P220" s="98" t="s">
        <v>1287</v>
      </c>
      <c r="Q220" s="98"/>
      <c r="R220" s="105"/>
      <c r="S220" s="226">
        <v>225.97000000000003</v>
      </c>
      <c r="T220" s="283">
        <f>(S220-G220)*(G220/290+1)+G220*((G220/290+1)-1)</f>
        <v>224.62757793103452</v>
      </c>
      <c r="U220" s="276">
        <f t="shared" si="19"/>
        <v>30.784472413793154</v>
      </c>
      <c r="V220" s="232">
        <f>S220-H220</f>
        <v>-218.10832231153756</v>
      </c>
    </row>
    <row r="221" spans="1:22" ht="12.75">
      <c r="A221" s="97" t="s">
        <v>410</v>
      </c>
      <c r="B221" s="64">
        <v>3.38</v>
      </c>
      <c r="C221" s="64">
        <v>13.41</v>
      </c>
      <c r="D221" s="64">
        <v>3.706</v>
      </c>
      <c r="E221" s="64">
        <v>3.459</v>
      </c>
      <c r="F221" s="64">
        <v>19.3</v>
      </c>
      <c r="G221" s="65">
        <v>5.777</v>
      </c>
      <c r="H221" s="65">
        <f>((U221/1000*H$6+(1-U221/1000)*D$6)+G221)/(G221/290+1)</f>
        <v>370.9753301661811</v>
      </c>
      <c r="I221" s="311">
        <f>F221+2.15-10*LOG(H221)</f>
        <v>-4.243450300222474</v>
      </c>
      <c r="J221" s="65">
        <v>28.38</v>
      </c>
      <c r="K221" s="65">
        <v>16.8</v>
      </c>
      <c r="L221" s="65">
        <v>24.4</v>
      </c>
      <c r="M221" s="65">
        <v>48.67</v>
      </c>
      <c r="N221" s="67" t="s">
        <v>634</v>
      </c>
      <c r="O221" s="98" t="s">
        <v>1223</v>
      </c>
      <c r="P221" s="98" t="s">
        <v>1287</v>
      </c>
      <c r="Q221" s="98"/>
      <c r="R221" s="105"/>
      <c r="S221" s="226">
        <v>214.435</v>
      </c>
      <c r="T221" s="283">
        <f>(S221-G221)*(G221/290+1)+G221*((G221/290+1)-1)</f>
        <v>212.92969308620692</v>
      </c>
      <c r="U221" s="276">
        <f t="shared" si="19"/>
        <v>16.162116357758656</v>
      </c>
      <c r="V221" s="232">
        <f>S221-H221</f>
        <v>-156.5403301661811</v>
      </c>
    </row>
    <row r="222" spans="1:22" ht="12.75">
      <c r="A222" s="96" t="s">
        <v>798</v>
      </c>
      <c r="B222" s="64">
        <v>3.4</v>
      </c>
      <c r="C222" s="64">
        <v>13.68</v>
      </c>
      <c r="D222" s="64">
        <v>3.94</v>
      </c>
      <c r="E222" s="64">
        <v>3.71</v>
      </c>
      <c r="F222" s="64">
        <v>19.61</v>
      </c>
      <c r="G222" s="65">
        <v>5</v>
      </c>
      <c r="H222" s="65">
        <f t="shared" si="15"/>
        <v>499.34760593220335</v>
      </c>
      <c r="I222" s="311">
        <f t="shared" si="18"/>
        <v>-5.224029720396729</v>
      </c>
      <c r="J222" s="65">
        <v>22.3</v>
      </c>
      <c r="K222" s="65">
        <v>14.2</v>
      </c>
      <c r="L222" s="65">
        <v>17.4</v>
      </c>
      <c r="M222" s="65">
        <v>27.9</v>
      </c>
      <c r="N222" s="67" t="s">
        <v>617</v>
      </c>
      <c r="O222" s="98" t="s">
        <v>1225</v>
      </c>
      <c r="P222" s="98" t="s">
        <v>1296</v>
      </c>
      <c r="Q222" s="98"/>
      <c r="R222" s="105"/>
      <c r="S222" s="226">
        <v>234.3</v>
      </c>
      <c r="T222" s="283">
        <f t="shared" si="16"/>
        <v>233.33965517241379</v>
      </c>
      <c r="U222" s="276">
        <f t="shared" si="19"/>
        <v>41.67456896551723</v>
      </c>
      <c r="V222" s="232">
        <f t="shared" si="17"/>
        <v>-265.04760593220334</v>
      </c>
    </row>
    <row r="223" spans="1:22" ht="12.75">
      <c r="A223" s="97" t="s">
        <v>1107</v>
      </c>
      <c r="B223" s="64">
        <v>3.4</v>
      </c>
      <c r="C223" s="64">
        <v>13.55</v>
      </c>
      <c r="D223" s="64">
        <v>3.8</v>
      </c>
      <c r="E223" s="64">
        <v>3.56</v>
      </c>
      <c r="F223" s="64">
        <v>19.46</v>
      </c>
      <c r="G223" s="65">
        <v>5.1</v>
      </c>
      <c r="H223" s="65">
        <f t="shared" si="15"/>
        <v>396.31735089800065</v>
      </c>
      <c r="I223" s="311">
        <f t="shared" si="18"/>
        <v>-4.370430862991263</v>
      </c>
      <c r="J223" s="65">
        <v>32.1</v>
      </c>
      <c r="K223" s="65">
        <v>18.6</v>
      </c>
      <c r="L223" s="65">
        <v>21.2</v>
      </c>
      <c r="M223" s="65">
        <v>51.7</v>
      </c>
      <c r="N223" s="67" t="s">
        <v>606</v>
      </c>
      <c r="O223" s="98" t="s">
        <v>1225</v>
      </c>
      <c r="P223" s="98" t="s">
        <v>1296</v>
      </c>
      <c r="Q223" s="98"/>
      <c r="R223" s="105"/>
      <c r="S223" s="226">
        <v>218.2</v>
      </c>
      <c r="T223" s="283">
        <f t="shared" si="16"/>
        <v>216.93731034482758</v>
      </c>
      <c r="U223" s="276">
        <f t="shared" si="19"/>
        <v>21.171637931034475</v>
      </c>
      <c r="V223" s="232">
        <f t="shared" si="17"/>
        <v>-178.11735089800067</v>
      </c>
    </row>
    <row r="224" spans="1:22" ht="12.75">
      <c r="A224" s="97" t="s">
        <v>71</v>
      </c>
      <c r="B224" s="64">
        <v>3.412</v>
      </c>
      <c r="C224" s="64">
        <v>13.4</v>
      </c>
      <c r="D224" s="64">
        <v>3.728</v>
      </c>
      <c r="E224" s="64">
        <v>3.478</v>
      </c>
      <c r="F224" s="64">
        <v>19.26</v>
      </c>
      <c r="G224" s="65">
        <v>6.94</v>
      </c>
      <c r="H224" s="65">
        <f>((U224/1000*H$6+(1-U224/1000)*D$6)+G224)/(G224/290+1)</f>
        <v>378.38092963224904</v>
      </c>
      <c r="I224" s="311">
        <f>F224+2.15-10*LOG(H224)</f>
        <v>-4.369292398751341</v>
      </c>
      <c r="J224" s="102">
        <v>25.2</v>
      </c>
      <c r="K224" s="65">
        <v>17.5</v>
      </c>
      <c r="L224" s="65">
        <v>23.8</v>
      </c>
      <c r="M224" s="65">
        <v>48.733</v>
      </c>
      <c r="N224" s="67" t="s">
        <v>595</v>
      </c>
      <c r="O224" s="98" t="s">
        <v>1223</v>
      </c>
      <c r="P224" s="98" t="s">
        <v>1287</v>
      </c>
      <c r="Q224" s="98"/>
      <c r="R224" s="105"/>
      <c r="S224" s="226">
        <v>215.94</v>
      </c>
      <c r="T224" s="283">
        <f>(S224-G224)*(G224/290+1)+G224*((G224/290+1)-1)</f>
        <v>214.1676675862069</v>
      </c>
      <c r="U224" s="276">
        <f t="shared" si="19"/>
        <v>17.70958448275863</v>
      </c>
      <c r="V224" s="232">
        <f>S224-H224</f>
        <v>-162.44092963224904</v>
      </c>
    </row>
    <row r="225" spans="1:22" ht="12.75">
      <c r="A225" s="97" t="s">
        <v>386</v>
      </c>
      <c r="B225" s="64">
        <v>3.41</v>
      </c>
      <c r="C225" s="64">
        <v>13.61</v>
      </c>
      <c r="D225" s="64">
        <v>4.59</v>
      </c>
      <c r="E225" s="64">
        <v>3.6</v>
      </c>
      <c r="F225" s="64">
        <v>19.6</v>
      </c>
      <c r="G225" s="65">
        <v>4.92</v>
      </c>
      <c r="H225" s="65">
        <f t="shared" si="15"/>
        <v>433.32640346534686</v>
      </c>
      <c r="I225" s="311">
        <f t="shared" si="18"/>
        <v>-4.618151522929622</v>
      </c>
      <c r="J225" s="102">
        <v>26.1</v>
      </c>
      <c r="K225" s="65">
        <v>17.3</v>
      </c>
      <c r="L225" s="65">
        <v>22.6</v>
      </c>
      <c r="M225" s="65">
        <v>50.26</v>
      </c>
      <c r="N225" s="67" t="s">
        <v>846</v>
      </c>
      <c r="O225" s="98" t="s">
        <v>1223</v>
      </c>
      <c r="P225" s="98" t="s">
        <v>1287</v>
      </c>
      <c r="Q225" s="98"/>
      <c r="R225" s="105"/>
      <c r="S225" s="226">
        <v>223.94000000000003</v>
      </c>
      <c r="T225" s="283">
        <f t="shared" si="16"/>
        <v>222.81925793103454</v>
      </c>
      <c r="U225" s="276">
        <f t="shared" si="19"/>
        <v>28.524072413793178</v>
      </c>
      <c r="V225" s="232">
        <f t="shared" si="17"/>
        <v>-209.38640346534683</v>
      </c>
    </row>
    <row r="226" spans="1:22" ht="12.75">
      <c r="A226" s="97" t="s">
        <v>388</v>
      </c>
      <c r="B226" s="64">
        <v>3.41</v>
      </c>
      <c r="C226" s="64">
        <v>13.61</v>
      </c>
      <c r="D226" s="64">
        <v>3.9</v>
      </c>
      <c r="E226" s="64">
        <v>3.7</v>
      </c>
      <c r="F226" s="64">
        <v>19.56</v>
      </c>
      <c r="G226" s="65">
        <v>4.92</v>
      </c>
      <c r="H226" s="65">
        <f t="shared" si="15"/>
        <v>415.12202846534706</v>
      </c>
      <c r="I226" s="311">
        <f t="shared" si="18"/>
        <v>-4.4717577984228285</v>
      </c>
      <c r="J226" s="65">
        <v>26.1</v>
      </c>
      <c r="K226" s="65">
        <v>17.3</v>
      </c>
      <c r="L226" s="65">
        <v>22.6</v>
      </c>
      <c r="M226" s="65">
        <v>50.26</v>
      </c>
      <c r="N226" s="67" t="s">
        <v>846</v>
      </c>
      <c r="O226" s="98" t="s">
        <v>1223</v>
      </c>
      <c r="P226" s="98" t="s">
        <v>1287</v>
      </c>
      <c r="Q226" s="98"/>
      <c r="R226" s="105"/>
      <c r="S226" s="226">
        <v>221.09000000000003</v>
      </c>
      <c r="T226" s="283">
        <f t="shared" si="16"/>
        <v>219.92090620689663</v>
      </c>
      <c r="U226" s="276">
        <f t="shared" si="19"/>
        <v>24.90113275862079</v>
      </c>
      <c r="V226" s="232">
        <f t="shared" si="17"/>
        <v>-194.03202846534703</v>
      </c>
    </row>
    <row r="227" spans="1:22" ht="12.75">
      <c r="A227" s="96" t="s">
        <v>799</v>
      </c>
      <c r="B227" s="64">
        <v>3.42</v>
      </c>
      <c r="C227" s="64">
        <v>13.62</v>
      </c>
      <c r="D227" s="64">
        <v>3.89</v>
      </c>
      <c r="E227" s="64">
        <v>3.64</v>
      </c>
      <c r="F227" s="64">
        <v>19.43</v>
      </c>
      <c r="G227" s="65">
        <v>9.2</v>
      </c>
      <c r="H227" s="65">
        <f t="shared" si="15"/>
        <v>440.3146122994653</v>
      </c>
      <c r="I227" s="311">
        <f t="shared" si="18"/>
        <v>-4.857630982138403</v>
      </c>
      <c r="J227" s="65">
        <v>23.24</v>
      </c>
      <c r="K227" s="65">
        <v>16.01</v>
      </c>
      <c r="L227" s="65">
        <v>19.86</v>
      </c>
      <c r="M227" s="65">
        <v>39.34</v>
      </c>
      <c r="N227" s="67" t="s">
        <v>768</v>
      </c>
      <c r="O227" s="98" t="s">
        <v>1225</v>
      </c>
      <c r="P227" s="98" t="s">
        <v>1296</v>
      </c>
      <c r="Q227" s="98"/>
      <c r="R227" s="105"/>
      <c r="S227" s="226">
        <v>226.3</v>
      </c>
      <c r="T227" s="283">
        <f t="shared" si="16"/>
        <v>224.2791724137931</v>
      </c>
      <c r="U227" s="276">
        <f t="shared" si="19"/>
        <v>30.348965517241382</v>
      </c>
      <c r="V227" s="232">
        <f t="shared" si="17"/>
        <v>-214.01461229946528</v>
      </c>
    </row>
    <row r="228" spans="1:22" ht="12.75">
      <c r="A228" s="97" t="s">
        <v>1110</v>
      </c>
      <c r="B228" s="64">
        <v>3.43</v>
      </c>
      <c r="C228" s="64">
        <v>13.46</v>
      </c>
      <c r="D228" s="64">
        <v>3.79</v>
      </c>
      <c r="E228" s="64">
        <v>3.52</v>
      </c>
      <c r="F228" s="64">
        <v>19.37</v>
      </c>
      <c r="G228" s="65">
        <v>5.49</v>
      </c>
      <c r="H228" s="65">
        <f t="shared" si="15"/>
        <v>393.5915947705508</v>
      </c>
      <c r="I228" s="311">
        <f t="shared" si="18"/>
        <v>-4.430458154103569</v>
      </c>
      <c r="J228" s="65">
        <v>25</v>
      </c>
      <c r="K228" s="65">
        <v>19.3</v>
      </c>
      <c r="L228" s="65">
        <v>23.6</v>
      </c>
      <c r="M228" s="65">
        <v>50.67</v>
      </c>
      <c r="N228" s="67" t="s">
        <v>606</v>
      </c>
      <c r="O228" s="98" t="s">
        <v>1223</v>
      </c>
      <c r="P228" s="98" t="s">
        <v>1287</v>
      </c>
      <c r="Q228" s="98"/>
      <c r="R228" s="105"/>
      <c r="S228" s="226">
        <v>217.89000000000001</v>
      </c>
      <c r="T228" s="283">
        <f t="shared" si="16"/>
        <v>216.5248831034483</v>
      </c>
      <c r="U228" s="276">
        <f t="shared" si="19"/>
        <v>20.65610387931038</v>
      </c>
      <c r="V228" s="232">
        <f t="shared" si="17"/>
        <v>-175.70159477055077</v>
      </c>
    </row>
    <row r="229" spans="1:22" ht="12.75">
      <c r="A229" s="97" t="s">
        <v>413</v>
      </c>
      <c r="B229" s="64">
        <v>3.43</v>
      </c>
      <c r="C229" s="64">
        <v>13.46</v>
      </c>
      <c r="D229" s="64">
        <v>3.95</v>
      </c>
      <c r="E229" s="64">
        <v>3.75</v>
      </c>
      <c r="F229" s="64">
        <v>19.47</v>
      </c>
      <c r="G229" s="65">
        <v>5.49</v>
      </c>
      <c r="H229" s="65">
        <f t="shared" si="15"/>
        <v>410.51846977055084</v>
      </c>
      <c r="I229" s="311">
        <f t="shared" si="18"/>
        <v>-4.513327013799049</v>
      </c>
      <c r="J229" s="65">
        <v>25</v>
      </c>
      <c r="K229" s="65">
        <v>19.3</v>
      </c>
      <c r="L229" s="65">
        <v>21.6</v>
      </c>
      <c r="M229" s="65">
        <v>50.67</v>
      </c>
      <c r="N229" s="67" t="s">
        <v>606</v>
      </c>
      <c r="O229" s="98" t="s">
        <v>1223</v>
      </c>
      <c r="P229" s="98" t="s">
        <v>1287</v>
      </c>
      <c r="Q229" s="98"/>
      <c r="R229" s="105"/>
      <c r="S229" s="226">
        <v>220.54000000000002</v>
      </c>
      <c r="T229" s="283">
        <f t="shared" si="16"/>
        <v>219.22505034482762</v>
      </c>
      <c r="U229" s="276">
        <f t="shared" si="19"/>
        <v>24.031312931034527</v>
      </c>
      <c r="V229" s="232">
        <f t="shared" si="17"/>
        <v>-189.97846977055082</v>
      </c>
    </row>
    <row r="230" spans="1:22" ht="12.75">
      <c r="A230" s="97" t="s">
        <v>1222</v>
      </c>
      <c r="B230" s="64">
        <v>3.43</v>
      </c>
      <c r="C230" s="64">
        <v>13.54</v>
      </c>
      <c r="D230" s="64">
        <v>3.8</v>
      </c>
      <c r="E230" s="64">
        <v>3.6</v>
      </c>
      <c r="F230" s="64">
        <v>19.46</v>
      </c>
      <c r="G230" s="65">
        <v>6.35</v>
      </c>
      <c r="H230" s="65">
        <f t="shared" si="15"/>
        <v>397.7669428041167</v>
      </c>
      <c r="I230" s="311">
        <f t="shared" si="18"/>
        <v>-4.386286874000117</v>
      </c>
      <c r="J230" s="65">
        <v>23.5</v>
      </c>
      <c r="K230" s="65">
        <v>17.4</v>
      </c>
      <c r="L230" s="65">
        <v>23.7</v>
      </c>
      <c r="M230" s="65">
        <v>49.3</v>
      </c>
      <c r="N230" s="67" t="s">
        <v>634</v>
      </c>
      <c r="O230" s="98" t="s">
        <v>1223</v>
      </c>
      <c r="P230" s="98" t="s">
        <v>1287</v>
      </c>
      <c r="Q230" s="98"/>
      <c r="R230" s="105"/>
      <c r="S230" s="226">
        <v>218.8</v>
      </c>
      <c r="T230" s="283">
        <f t="shared" si="16"/>
        <v>217.24096551724136</v>
      </c>
      <c r="U230" s="276">
        <f t="shared" si="19"/>
        <v>21.551206896551705</v>
      </c>
      <c r="V230" s="232">
        <f t="shared" si="17"/>
        <v>-178.96694280411668</v>
      </c>
    </row>
    <row r="231" spans="1:22" s="18" customFormat="1" ht="12.75">
      <c r="A231" s="100" t="s">
        <v>212</v>
      </c>
      <c r="B231" s="69">
        <v>3.44</v>
      </c>
      <c r="C231" s="69">
        <v>13.25</v>
      </c>
      <c r="D231" s="69">
        <v>3.71</v>
      </c>
      <c r="E231" s="69">
        <v>3.44</v>
      </c>
      <c r="F231" s="69">
        <v>19.14</v>
      </c>
      <c r="G231" s="70">
        <v>5.49</v>
      </c>
      <c r="H231" s="65">
        <f t="shared" si="15"/>
        <v>468.1975947705506</v>
      </c>
      <c r="I231" s="311">
        <f t="shared" si="18"/>
        <v>-5.4142917830430335</v>
      </c>
      <c r="J231" s="70">
        <v>19.91</v>
      </c>
      <c r="K231" s="70">
        <v>15.3</v>
      </c>
      <c r="L231" s="70">
        <v>21.9</v>
      </c>
      <c r="M231" s="70">
        <v>197.98</v>
      </c>
      <c r="N231" s="72" t="s">
        <v>669</v>
      </c>
      <c r="O231" s="101" t="s">
        <v>1226</v>
      </c>
      <c r="P231" s="101" t="s">
        <v>1287</v>
      </c>
      <c r="Q231" s="101"/>
      <c r="R231" s="247"/>
      <c r="S231" s="227">
        <v>229.57</v>
      </c>
      <c r="T231" s="283">
        <f t="shared" si="16"/>
        <v>228.4259975862069</v>
      </c>
      <c r="U231" s="276">
        <f t="shared" si="19"/>
        <v>35.53249698275863</v>
      </c>
      <c r="V231" s="232">
        <f t="shared" si="17"/>
        <v>-238.62759477055062</v>
      </c>
    </row>
    <row r="232" spans="1:22" s="18" customFormat="1" ht="12.75">
      <c r="A232" s="100" t="s">
        <v>239</v>
      </c>
      <c r="B232" s="69">
        <v>3.44</v>
      </c>
      <c r="C232" s="69">
        <v>13.25</v>
      </c>
      <c r="D232" s="69">
        <v>3.57</v>
      </c>
      <c r="E232" s="69">
        <v>3.57</v>
      </c>
      <c r="F232" s="69">
        <v>19.13</v>
      </c>
      <c r="G232" s="70">
        <v>5.49</v>
      </c>
      <c r="H232" s="65">
        <f t="shared" si="15"/>
        <v>480.0783447705505</v>
      </c>
      <c r="I232" s="311">
        <f t="shared" si="18"/>
        <v>-5.533121163862365</v>
      </c>
      <c r="J232" s="70">
        <v>19.92</v>
      </c>
      <c r="K232" s="70">
        <v>15.3</v>
      </c>
      <c r="L232" s="70">
        <v>22</v>
      </c>
      <c r="M232" s="70">
        <v>198.171</v>
      </c>
      <c r="N232" s="72" t="s">
        <v>669</v>
      </c>
      <c r="O232" s="101" t="s">
        <v>1226</v>
      </c>
      <c r="P232" s="101" t="s">
        <v>1287</v>
      </c>
      <c r="Q232" s="101" t="s">
        <v>221</v>
      </c>
      <c r="R232" s="247"/>
      <c r="S232" s="227">
        <v>231.42999999999998</v>
      </c>
      <c r="T232" s="283">
        <f t="shared" si="16"/>
        <v>230.3212093103448</v>
      </c>
      <c r="U232" s="276">
        <f t="shared" si="19"/>
        <v>37.901511637931016</v>
      </c>
      <c r="V232" s="232">
        <f t="shared" si="17"/>
        <v>-248.6483447705505</v>
      </c>
    </row>
    <row r="233" spans="1:22" s="18" customFormat="1" ht="12.75">
      <c r="A233" s="100" t="s">
        <v>240</v>
      </c>
      <c r="B233" s="69">
        <v>3.44</v>
      </c>
      <c r="C233" s="69">
        <v>13.25</v>
      </c>
      <c r="D233" s="69">
        <v>3.57</v>
      </c>
      <c r="E233" s="69">
        <v>3.57</v>
      </c>
      <c r="F233" s="69">
        <v>19.13</v>
      </c>
      <c r="G233" s="70">
        <v>5.49</v>
      </c>
      <c r="H233" s="65">
        <f t="shared" si="15"/>
        <v>451.9094697705508</v>
      </c>
      <c r="I233" s="311">
        <f t="shared" si="18"/>
        <v>-5.270514420747386</v>
      </c>
      <c r="J233" s="70">
        <v>19.91</v>
      </c>
      <c r="K233" s="70">
        <v>15.3</v>
      </c>
      <c r="L233" s="70">
        <v>22</v>
      </c>
      <c r="M233" s="70">
        <v>197.9</v>
      </c>
      <c r="N233" s="72" t="s">
        <v>669</v>
      </c>
      <c r="O233" s="101" t="s">
        <v>1226</v>
      </c>
      <c r="P233" s="101" t="s">
        <v>1287</v>
      </c>
      <c r="Q233" s="101" t="s">
        <v>221</v>
      </c>
      <c r="R233" s="247"/>
      <c r="S233" s="227">
        <v>227.02</v>
      </c>
      <c r="T233" s="283">
        <f t="shared" si="16"/>
        <v>225.8277234482759</v>
      </c>
      <c r="U233" s="276">
        <f t="shared" si="19"/>
        <v>32.28465431034486</v>
      </c>
      <c r="V233" s="232">
        <f t="shared" si="17"/>
        <v>-224.8894697705508</v>
      </c>
    </row>
    <row r="234" spans="1:22" ht="12.75">
      <c r="A234" s="96" t="s">
        <v>801</v>
      </c>
      <c r="B234" s="64">
        <v>3.49</v>
      </c>
      <c r="C234" s="64">
        <v>13.67</v>
      </c>
      <c r="D234" s="64">
        <v>3.85</v>
      </c>
      <c r="E234" s="64">
        <v>3.6</v>
      </c>
      <c r="F234" s="64">
        <v>19.55</v>
      </c>
      <c r="G234" s="65">
        <v>6.1</v>
      </c>
      <c r="H234" s="65">
        <f t="shared" si="15"/>
        <v>412.9331648936169</v>
      </c>
      <c r="I234" s="311">
        <f t="shared" si="18"/>
        <v>-4.458797648119042</v>
      </c>
      <c r="J234" s="65">
        <v>23.6</v>
      </c>
      <c r="K234" s="65">
        <v>16.8</v>
      </c>
      <c r="L234" s="65">
        <v>21.9</v>
      </c>
      <c r="M234" s="65">
        <v>45.4</v>
      </c>
      <c r="N234" s="67" t="s">
        <v>802</v>
      </c>
      <c r="O234" s="98" t="s">
        <v>1225</v>
      </c>
      <c r="P234" s="98" t="s">
        <v>1296</v>
      </c>
      <c r="Q234" s="98"/>
      <c r="R234" s="105"/>
      <c r="S234" s="226">
        <v>221.1</v>
      </c>
      <c r="T234" s="283">
        <f t="shared" si="16"/>
        <v>219.650724137931</v>
      </c>
      <c r="U234" s="276">
        <f t="shared" si="19"/>
        <v>24.56340517241376</v>
      </c>
      <c r="V234" s="232">
        <f t="shared" si="17"/>
        <v>-191.8331648936169</v>
      </c>
    </row>
    <row r="235" spans="1:22" ht="12.75">
      <c r="A235" s="97" t="s">
        <v>20</v>
      </c>
      <c r="B235" s="64">
        <v>3.5039</v>
      </c>
      <c r="C235" s="64">
        <v>13.85</v>
      </c>
      <c r="D235" s="64">
        <v>3.9895</v>
      </c>
      <c r="E235" s="64">
        <v>3.985</v>
      </c>
      <c r="F235" s="64">
        <v>19.78</v>
      </c>
      <c r="G235" s="65">
        <v>10.73</v>
      </c>
      <c r="H235" s="65">
        <f t="shared" si="15"/>
        <v>549.7081736981678</v>
      </c>
      <c r="I235" s="311">
        <f t="shared" si="18"/>
        <v>-5.471321946073889</v>
      </c>
      <c r="J235" s="65">
        <v>21.57</v>
      </c>
      <c r="K235" s="65">
        <v>14</v>
      </c>
      <c r="L235" s="65">
        <v>18.5</v>
      </c>
      <c r="M235" s="65">
        <v>203</v>
      </c>
      <c r="N235" s="67" t="s">
        <v>751</v>
      </c>
      <c r="O235" s="98" t="s">
        <v>1226</v>
      </c>
      <c r="P235" s="98" t="s">
        <v>1287</v>
      </c>
      <c r="Q235" s="98"/>
      <c r="R235" s="105"/>
      <c r="S235" s="226">
        <v>243.87</v>
      </c>
      <c r="T235" s="283">
        <f t="shared" si="16"/>
        <v>242.16319</v>
      </c>
      <c r="U235" s="276">
        <f t="shared" si="19"/>
        <v>52.70398749999998</v>
      </c>
      <c r="V235" s="232">
        <f t="shared" si="17"/>
        <v>-305.8381736981678</v>
      </c>
    </row>
    <row r="236" spans="1:22" ht="12.75">
      <c r="A236" s="97" t="s">
        <v>21</v>
      </c>
      <c r="B236" s="64">
        <v>3.5039</v>
      </c>
      <c r="C236" s="64">
        <v>13.85</v>
      </c>
      <c r="D236" s="64">
        <v>3.9895</v>
      </c>
      <c r="E236" s="64">
        <v>3.985</v>
      </c>
      <c r="F236" s="64">
        <v>19.78</v>
      </c>
      <c r="G236" s="65">
        <v>10.73</v>
      </c>
      <c r="H236" s="65">
        <f t="shared" si="15"/>
        <v>522.6251736981677</v>
      </c>
      <c r="I236" s="311">
        <f t="shared" si="18"/>
        <v>-5.251903248993337</v>
      </c>
      <c r="J236" s="65">
        <v>21.57</v>
      </c>
      <c r="K236" s="65">
        <v>14</v>
      </c>
      <c r="L236" s="65">
        <v>18.5</v>
      </c>
      <c r="M236" s="65">
        <v>203</v>
      </c>
      <c r="N236" s="67" t="s">
        <v>751</v>
      </c>
      <c r="O236" s="98" t="s">
        <v>1226</v>
      </c>
      <c r="P236" s="98" t="s">
        <v>1287</v>
      </c>
      <c r="Q236" s="98"/>
      <c r="R236" s="105"/>
      <c r="S236" s="226">
        <v>239.63</v>
      </c>
      <c r="T236" s="283">
        <f t="shared" si="16"/>
        <v>237.76630999999998</v>
      </c>
      <c r="U236" s="276">
        <f t="shared" si="19"/>
        <v>47.20788749999997</v>
      </c>
      <c r="V236" s="232">
        <f t="shared" si="17"/>
        <v>-282.9951736981677</v>
      </c>
    </row>
    <row r="237" spans="1:22" ht="12.75">
      <c r="A237" s="96" t="s">
        <v>389</v>
      </c>
      <c r="B237" s="64">
        <v>3.57</v>
      </c>
      <c r="C237" s="64">
        <v>13.93</v>
      </c>
      <c r="D237" s="64">
        <v>4.126</v>
      </c>
      <c r="E237" s="64">
        <v>3.892</v>
      </c>
      <c r="F237" s="64">
        <v>19.9</v>
      </c>
      <c r="G237" s="65">
        <v>4.69</v>
      </c>
      <c r="H237" s="65">
        <f t="shared" si="15"/>
        <v>531.4324725007635</v>
      </c>
      <c r="I237" s="311">
        <f t="shared" si="18"/>
        <v>-5.204480878932749</v>
      </c>
      <c r="J237" s="65">
        <v>21.72</v>
      </c>
      <c r="K237" s="65">
        <v>13.8</v>
      </c>
      <c r="L237" s="65">
        <v>18.5</v>
      </c>
      <c r="M237" s="65">
        <v>48.8</v>
      </c>
      <c r="N237" s="67" t="s">
        <v>595</v>
      </c>
      <c r="O237" s="98" t="s">
        <v>298</v>
      </c>
      <c r="P237" s="98" t="s">
        <v>1287</v>
      </c>
      <c r="Q237" s="98"/>
      <c r="R237" s="105"/>
      <c r="S237" s="226">
        <v>239.23</v>
      </c>
      <c r="T237" s="283">
        <f t="shared" si="16"/>
        <v>238.40892655172414</v>
      </c>
      <c r="U237" s="276">
        <f t="shared" si="19"/>
        <v>48.01115818965517</v>
      </c>
      <c r="V237" s="232">
        <f t="shared" si="17"/>
        <v>-292.2024725007635</v>
      </c>
    </row>
    <row r="238" spans="1:22" ht="12.75">
      <c r="A238" s="96" t="s">
        <v>803</v>
      </c>
      <c r="B238" s="64">
        <v>3.59</v>
      </c>
      <c r="C238" s="64">
        <v>13.3</v>
      </c>
      <c r="D238" s="64">
        <v>3.75</v>
      </c>
      <c r="E238" s="64">
        <v>3.52</v>
      </c>
      <c r="F238" s="64">
        <v>19.21</v>
      </c>
      <c r="G238" s="65">
        <v>4.2</v>
      </c>
      <c r="H238" s="65">
        <f t="shared" si="15"/>
        <v>550.7068329367778</v>
      </c>
      <c r="I238" s="311">
        <f t="shared" si="18"/>
        <v>-6.049204650564196</v>
      </c>
      <c r="J238" s="65">
        <v>20.8</v>
      </c>
      <c r="K238" s="65">
        <v>15.1</v>
      </c>
      <c r="L238" s="65">
        <v>18.1</v>
      </c>
      <c r="M238" s="65">
        <v>50</v>
      </c>
      <c r="N238" s="67" t="s">
        <v>751</v>
      </c>
      <c r="O238" s="98" t="s">
        <v>1250</v>
      </c>
      <c r="P238" s="98"/>
      <c r="Q238" s="98"/>
      <c r="R238" s="105"/>
      <c r="S238" s="226">
        <v>242.1</v>
      </c>
      <c r="T238" s="283">
        <f t="shared" si="16"/>
        <v>241.40627586206898</v>
      </c>
      <c r="U238" s="276">
        <f t="shared" si="19"/>
        <v>51.757844827586226</v>
      </c>
      <c r="V238" s="232">
        <f t="shared" si="17"/>
        <v>-308.6068329367778</v>
      </c>
    </row>
    <row r="239" spans="1:22" ht="12.75">
      <c r="A239" s="96" t="s">
        <v>804</v>
      </c>
      <c r="B239" s="64">
        <v>3.59</v>
      </c>
      <c r="C239" s="64">
        <v>13.39</v>
      </c>
      <c r="D239" s="64">
        <v>3.75</v>
      </c>
      <c r="E239" s="64">
        <v>3.5</v>
      </c>
      <c r="F239" s="64">
        <v>19.32</v>
      </c>
      <c r="G239" s="65">
        <v>4.5</v>
      </c>
      <c r="H239" s="65">
        <f t="shared" si="15"/>
        <v>456.8720819185058</v>
      </c>
      <c r="I239" s="311">
        <f t="shared" si="18"/>
        <v>-5.127946204343836</v>
      </c>
      <c r="J239" s="65">
        <v>25.6</v>
      </c>
      <c r="K239" s="65">
        <v>15.3</v>
      </c>
      <c r="L239" s="65">
        <v>19.6</v>
      </c>
      <c r="M239" s="65">
        <v>50</v>
      </c>
      <c r="N239" s="67" t="s">
        <v>677</v>
      </c>
      <c r="O239" s="98" t="s">
        <v>1250</v>
      </c>
      <c r="P239" s="98"/>
      <c r="Q239" s="98"/>
      <c r="R239" s="105"/>
      <c r="S239" s="226">
        <v>227.5</v>
      </c>
      <c r="T239" s="283">
        <f t="shared" si="16"/>
        <v>226.53017241379308</v>
      </c>
      <c r="U239" s="276">
        <f t="shared" si="19"/>
        <v>33.16271551724135</v>
      </c>
      <c r="V239" s="232">
        <f t="shared" si="17"/>
        <v>-229.37208191850578</v>
      </c>
    </row>
    <row r="240" spans="1:22" ht="12.75">
      <c r="A240" s="97" t="s">
        <v>1262</v>
      </c>
      <c r="B240" s="64">
        <v>3.61</v>
      </c>
      <c r="C240" s="64">
        <v>13.63</v>
      </c>
      <c r="D240" s="64">
        <v>3.94</v>
      </c>
      <c r="E240" s="64">
        <v>3.7</v>
      </c>
      <c r="F240" s="64">
        <v>19.53</v>
      </c>
      <c r="G240" s="65">
        <v>2.6</v>
      </c>
      <c r="H240" s="65">
        <f t="shared" si="15"/>
        <v>584.4654964114833</v>
      </c>
      <c r="I240" s="311">
        <f t="shared" si="18"/>
        <v>-5.987588779266062</v>
      </c>
      <c r="J240" s="65">
        <v>21.2</v>
      </c>
      <c r="K240" s="65">
        <v>14.3</v>
      </c>
      <c r="L240" s="65">
        <v>17.4</v>
      </c>
      <c r="M240" s="65">
        <v>51.4</v>
      </c>
      <c r="N240" s="67" t="s">
        <v>603</v>
      </c>
      <c r="O240" s="98" t="s">
        <v>1225</v>
      </c>
      <c r="P240" s="98" t="s">
        <v>1296</v>
      </c>
      <c r="Q240" s="98"/>
      <c r="R240" s="105"/>
      <c r="S240" s="226">
        <v>246.9</v>
      </c>
      <c r="T240" s="283">
        <f t="shared" si="16"/>
        <v>246.51358620689658</v>
      </c>
      <c r="U240" s="276">
        <f t="shared" si="19"/>
        <v>58.14198275862072</v>
      </c>
      <c r="V240" s="232">
        <f t="shared" si="17"/>
        <v>-337.5654964114833</v>
      </c>
    </row>
    <row r="241" spans="1:22" ht="12.75">
      <c r="A241" s="96" t="s">
        <v>805</v>
      </c>
      <c r="B241" s="64">
        <v>3.61</v>
      </c>
      <c r="C241" s="64">
        <v>13.67</v>
      </c>
      <c r="D241" s="64">
        <v>4</v>
      </c>
      <c r="E241" s="64">
        <v>3.78</v>
      </c>
      <c r="F241" s="64">
        <v>19.57</v>
      </c>
      <c r="G241" s="65">
        <v>5.4</v>
      </c>
      <c r="H241" s="65">
        <f t="shared" si="15"/>
        <v>596.9498637440756</v>
      </c>
      <c r="I241" s="311">
        <f t="shared" si="18"/>
        <v>-6.039378574046925</v>
      </c>
      <c r="J241" s="65">
        <v>21.3</v>
      </c>
      <c r="K241" s="65">
        <v>13.9</v>
      </c>
      <c r="L241" s="65">
        <v>18</v>
      </c>
      <c r="M241" s="65">
        <v>53.5</v>
      </c>
      <c r="N241" s="67" t="s">
        <v>673</v>
      </c>
      <c r="O241" s="98" t="s">
        <v>1225</v>
      </c>
      <c r="P241" s="98" t="s">
        <v>1296</v>
      </c>
      <c r="Q241" s="98"/>
      <c r="R241" s="105"/>
      <c r="S241" s="226">
        <v>249.7</v>
      </c>
      <c r="T241" s="283">
        <f t="shared" si="16"/>
        <v>248.94958620689653</v>
      </c>
      <c r="U241" s="276">
        <f t="shared" si="19"/>
        <v>61.18698275862066</v>
      </c>
      <c r="V241" s="232">
        <f t="shared" si="17"/>
        <v>-347.24986374407564</v>
      </c>
    </row>
    <row r="242" spans="1:22" ht="12.75">
      <c r="A242" s="96" t="s">
        <v>806</v>
      </c>
      <c r="B242" s="64">
        <v>3.64</v>
      </c>
      <c r="C242" s="64">
        <v>13.75</v>
      </c>
      <c r="D242" s="64">
        <v>3.94</v>
      </c>
      <c r="E242" s="64">
        <v>3.71</v>
      </c>
      <c r="F242" s="64">
        <v>19.69</v>
      </c>
      <c r="G242" s="65">
        <v>4.22</v>
      </c>
      <c r="H242" s="65">
        <f t="shared" si="15"/>
        <v>480.40581291210657</v>
      </c>
      <c r="I242" s="311">
        <f t="shared" si="18"/>
        <v>-4.976082537274927</v>
      </c>
      <c r="J242" s="65">
        <v>19.7</v>
      </c>
      <c r="K242" s="65">
        <v>14.4</v>
      </c>
      <c r="L242" s="65">
        <v>19.3</v>
      </c>
      <c r="M242" s="65">
        <v>204.9</v>
      </c>
      <c r="N242" s="67" t="s">
        <v>603</v>
      </c>
      <c r="O242" s="98" t="s">
        <v>1226</v>
      </c>
      <c r="P242" s="98" t="s">
        <v>1287</v>
      </c>
      <c r="Q242" s="98"/>
      <c r="R242" s="105"/>
      <c r="S242" s="226">
        <v>231.1</v>
      </c>
      <c r="T242" s="283">
        <f t="shared" si="16"/>
        <v>230.24290344827585</v>
      </c>
      <c r="U242" s="276">
        <f t="shared" si="19"/>
        <v>37.80362931034482</v>
      </c>
      <c r="V242" s="232">
        <f t="shared" si="17"/>
        <v>-249.30581291210657</v>
      </c>
    </row>
    <row r="243" spans="1:22" ht="12.75">
      <c r="A243" s="96" t="s">
        <v>512</v>
      </c>
      <c r="B243" s="64">
        <v>3.64</v>
      </c>
      <c r="C243" s="64">
        <v>13.75</v>
      </c>
      <c r="D243" s="64">
        <v>3.94</v>
      </c>
      <c r="E243" s="64">
        <v>3.71</v>
      </c>
      <c r="F243" s="64">
        <v>19.69</v>
      </c>
      <c r="G243" s="65">
        <v>4.22</v>
      </c>
      <c r="H243" s="65">
        <f t="shared" si="15"/>
        <v>480.40581291210657</v>
      </c>
      <c r="I243" s="311">
        <f t="shared" si="18"/>
        <v>-4.976082537274927</v>
      </c>
      <c r="J243" s="65">
        <v>19.7</v>
      </c>
      <c r="K243" s="65">
        <v>14.4</v>
      </c>
      <c r="L243" s="65">
        <v>19.3</v>
      </c>
      <c r="M243" s="65">
        <v>204.9</v>
      </c>
      <c r="N243" s="67" t="s">
        <v>603</v>
      </c>
      <c r="O243" s="98" t="s">
        <v>1226</v>
      </c>
      <c r="P243" s="98" t="s">
        <v>1287</v>
      </c>
      <c r="Q243" s="98"/>
      <c r="R243" s="105"/>
      <c r="S243" s="226">
        <v>231.1</v>
      </c>
      <c r="T243" s="283">
        <f t="shared" si="16"/>
        <v>230.24290344827585</v>
      </c>
      <c r="U243" s="276">
        <f t="shared" si="19"/>
        <v>37.80362931034482</v>
      </c>
      <c r="V243" s="232">
        <f t="shared" si="17"/>
        <v>-249.30581291210657</v>
      </c>
    </row>
    <row r="244" spans="1:22" ht="12.75">
      <c r="A244" s="97" t="s">
        <v>352</v>
      </c>
      <c r="B244" s="64">
        <v>3.775</v>
      </c>
      <c r="C244" s="64">
        <v>13.82</v>
      </c>
      <c r="D244" s="64">
        <v>3.967</v>
      </c>
      <c r="E244" s="64">
        <v>3.706</v>
      </c>
      <c r="F244" s="64">
        <v>19.74</v>
      </c>
      <c r="G244" s="65">
        <v>6.59</v>
      </c>
      <c r="H244" s="65">
        <f t="shared" si="15"/>
        <v>401.78297291715825</v>
      </c>
      <c r="I244" s="311">
        <f t="shared" si="18"/>
        <v>-4.149915279204198</v>
      </c>
      <c r="J244" s="65">
        <v>25.77</v>
      </c>
      <c r="K244" s="65">
        <v>19.6</v>
      </c>
      <c r="L244" s="65">
        <v>23.5</v>
      </c>
      <c r="M244" s="65">
        <v>49.17</v>
      </c>
      <c r="N244" s="67" t="s">
        <v>634</v>
      </c>
      <c r="O244" s="98" t="s">
        <v>1223</v>
      </c>
      <c r="P244" s="98" t="s">
        <v>1287</v>
      </c>
      <c r="Q244" s="98"/>
      <c r="R244" s="105"/>
      <c r="S244" s="226">
        <v>219.5</v>
      </c>
      <c r="T244" s="283">
        <f t="shared" si="16"/>
        <v>217.89794827586206</v>
      </c>
      <c r="U244" s="276">
        <f t="shared" si="19"/>
        <v>22.37243534482758</v>
      </c>
      <c r="V244" s="232">
        <f t="shared" si="17"/>
        <v>-182.28297291715825</v>
      </c>
    </row>
    <row r="245" spans="1:22" ht="12.75">
      <c r="A245" s="97" t="s">
        <v>438</v>
      </c>
      <c r="B245" s="64">
        <v>3.79</v>
      </c>
      <c r="C245" s="64">
        <v>14.07</v>
      </c>
      <c r="D245" s="64">
        <v>4.08</v>
      </c>
      <c r="E245" s="64">
        <v>3.9</v>
      </c>
      <c r="F245" s="64">
        <v>20</v>
      </c>
      <c r="G245" s="65">
        <v>8.1</v>
      </c>
      <c r="H245" s="65">
        <f t="shared" si="15"/>
        <v>410.30544481717556</v>
      </c>
      <c r="I245" s="311">
        <f t="shared" si="18"/>
        <v>-3.9810728016058725</v>
      </c>
      <c r="J245" s="65">
        <v>25.5</v>
      </c>
      <c r="K245" s="65">
        <v>17.2</v>
      </c>
      <c r="L245" s="65">
        <v>22.7</v>
      </c>
      <c r="M245" s="65">
        <v>48.3</v>
      </c>
      <c r="N245" s="67" t="s">
        <v>669</v>
      </c>
      <c r="O245" s="98" t="s">
        <v>1227</v>
      </c>
      <c r="P245" s="98" t="s">
        <v>1287</v>
      </c>
      <c r="Q245" s="98"/>
      <c r="R245" s="105"/>
      <c r="S245" s="226">
        <v>221.28</v>
      </c>
      <c r="T245" s="283">
        <f t="shared" si="16"/>
        <v>219.36057931034483</v>
      </c>
      <c r="U245" s="276">
        <f t="shared" si="19"/>
        <v>24.20072413793104</v>
      </c>
      <c r="V245" s="232">
        <f t="shared" si="17"/>
        <v>-189.02544481717555</v>
      </c>
    </row>
    <row r="246" spans="1:22" ht="12.75">
      <c r="A246" s="97" t="s">
        <v>439</v>
      </c>
      <c r="B246" s="64">
        <v>3.79</v>
      </c>
      <c r="C246" s="64">
        <v>14.07</v>
      </c>
      <c r="D246" s="64">
        <v>4.1</v>
      </c>
      <c r="E246" s="64">
        <v>3.6</v>
      </c>
      <c r="F246" s="64">
        <v>19.99</v>
      </c>
      <c r="G246" s="65">
        <v>7.81</v>
      </c>
      <c r="H246" s="65">
        <f t="shared" si="15"/>
        <v>403.50440794046534</v>
      </c>
      <c r="I246" s="311">
        <f t="shared" si="18"/>
        <v>-3.918482833796862</v>
      </c>
      <c r="J246" s="65">
        <v>25.5</v>
      </c>
      <c r="K246" s="65">
        <v>17.2</v>
      </c>
      <c r="L246" s="65">
        <v>22.7</v>
      </c>
      <c r="M246" s="65">
        <v>48.3</v>
      </c>
      <c r="N246" s="67" t="s">
        <v>669</v>
      </c>
      <c r="O246" s="98" t="s">
        <v>1227</v>
      </c>
      <c r="P246" s="98" t="s">
        <v>1287</v>
      </c>
      <c r="Q246" s="98"/>
      <c r="R246" s="105"/>
      <c r="S246" s="226">
        <v>220.13</v>
      </c>
      <c r="T246" s="283">
        <f t="shared" si="16"/>
        <v>218.24832862068965</v>
      </c>
      <c r="U246" s="276">
        <f t="shared" si="19"/>
        <v>22.81041077586206</v>
      </c>
      <c r="V246" s="232">
        <f t="shared" si="17"/>
        <v>-183.37440794046535</v>
      </c>
    </row>
    <row r="247" spans="1:22" ht="12.75">
      <c r="A247" s="97" t="s">
        <v>482</v>
      </c>
      <c r="B247" s="64">
        <v>3.798</v>
      </c>
      <c r="C247" s="64">
        <v>14.33</v>
      </c>
      <c r="D247" s="64">
        <v>4.269</v>
      </c>
      <c r="E247" s="64">
        <v>4.032</v>
      </c>
      <c r="F247" s="64">
        <v>20.26</v>
      </c>
      <c r="G247" s="65">
        <v>6.08</v>
      </c>
      <c r="H247" s="65">
        <f t="shared" si="15"/>
        <v>458.4501973115377</v>
      </c>
      <c r="I247" s="311">
        <f t="shared" si="18"/>
        <v>-4.202921639808469</v>
      </c>
      <c r="J247" s="65">
        <v>23.94</v>
      </c>
      <c r="K247" s="65">
        <v>16.1</v>
      </c>
      <c r="L247" s="65">
        <v>21.7</v>
      </c>
      <c r="M247" s="65">
        <v>48.128</v>
      </c>
      <c r="N247" s="67" t="s">
        <v>442</v>
      </c>
      <c r="O247" s="98" t="s">
        <v>1227</v>
      </c>
      <c r="P247" s="98" t="s">
        <v>1287</v>
      </c>
      <c r="Q247" s="98"/>
      <c r="R247" s="105"/>
      <c r="S247" s="226">
        <v>228.22000000000003</v>
      </c>
      <c r="T247" s="283">
        <f t="shared" si="16"/>
        <v>226.92475034482763</v>
      </c>
      <c r="U247" s="276">
        <f t="shared" si="19"/>
        <v>33.655937931034536</v>
      </c>
      <c r="V247" s="232">
        <f t="shared" si="17"/>
        <v>-230.23019731153767</v>
      </c>
    </row>
    <row r="248" spans="1:22" ht="13.5" thickBot="1">
      <c r="A248" s="138" t="s">
        <v>483</v>
      </c>
      <c r="B248" s="139">
        <v>3.798</v>
      </c>
      <c r="C248" s="139">
        <v>14.33</v>
      </c>
      <c r="D248" s="139">
        <v>4.24</v>
      </c>
      <c r="E248" s="139">
        <v>4.019</v>
      </c>
      <c r="F248" s="139">
        <v>20.25</v>
      </c>
      <c r="G248" s="140">
        <v>6.08</v>
      </c>
      <c r="H248" s="140">
        <f t="shared" si="15"/>
        <v>457.2365723115374</v>
      </c>
      <c r="I248" s="402">
        <f t="shared" si="18"/>
        <v>-4.201409603887363</v>
      </c>
      <c r="J248" s="140">
        <v>23.94</v>
      </c>
      <c r="K248" s="140">
        <v>16.1</v>
      </c>
      <c r="L248" s="140">
        <v>21.7</v>
      </c>
      <c r="M248" s="140">
        <v>48.128</v>
      </c>
      <c r="N248" s="141" t="s">
        <v>442</v>
      </c>
      <c r="O248" s="142" t="s">
        <v>1227</v>
      </c>
      <c r="P248" s="142" t="s">
        <v>1287</v>
      </c>
      <c r="Q248" s="142"/>
      <c r="R248" s="105"/>
      <c r="S248" s="226">
        <v>228.02999999999997</v>
      </c>
      <c r="T248" s="283">
        <f t="shared" si="16"/>
        <v>226.73076689655173</v>
      </c>
      <c r="U248" s="276">
        <f t="shared" si="19"/>
        <v>33.41345862068966</v>
      </c>
      <c r="V248" s="232">
        <f t="shared" si="17"/>
        <v>-229.2065723115374</v>
      </c>
    </row>
    <row r="249" spans="1:22" ht="12.75">
      <c r="A249" s="409" t="s">
        <v>931</v>
      </c>
      <c r="B249" s="410">
        <v>3.81</v>
      </c>
      <c r="C249" s="410">
        <v>14.06</v>
      </c>
      <c r="D249" s="410">
        <v>4.045</v>
      </c>
      <c r="E249" s="410">
        <v>3.82</v>
      </c>
      <c r="F249" s="410">
        <v>19.98</v>
      </c>
      <c r="G249" s="411">
        <v>6.77</v>
      </c>
      <c r="H249" s="446">
        <f t="shared" si="15"/>
        <v>395.75716618509273</v>
      </c>
      <c r="I249" s="450">
        <f t="shared" si="18"/>
        <v>-3.844287876063188</v>
      </c>
      <c r="J249" s="448">
        <v>26.26</v>
      </c>
      <c r="K249" s="411">
        <v>16.7</v>
      </c>
      <c r="L249" s="411">
        <v>22.6</v>
      </c>
      <c r="M249" s="411">
        <v>49.48</v>
      </c>
      <c r="N249" s="412" t="s">
        <v>846</v>
      </c>
      <c r="O249" s="413" t="s">
        <v>76</v>
      </c>
      <c r="P249" s="413" t="s">
        <v>1287</v>
      </c>
      <c r="Q249" s="414"/>
      <c r="R249" s="105"/>
      <c r="S249" s="226">
        <v>218.60999999999999</v>
      </c>
      <c r="T249" s="283">
        <f t="shared" si="16"/>
        <v>216.94341275862067</v>
      </c>
      <c r="U249" s="276">
        <f t="shared" si="19"/>
        <v>21.179265948275834</v>
      </c>
      <c r="V249" s="232">
        <f t="shared" si="17"/>
        <v>-177.14716618509274</v>
      </c>
    </row>
    <row r="250" spans="1:22" ht="13.5" thickBot="1">
      <c r="A250" s="417" t="s">
        <v>932</v>
      </c>
      <c r="B250" s="418">
        <v>3.81</v>
      </c>
      <c r="C250" s="418">
        <v>14.06</v>
      </c>
      <c r="D250" s="418">
        <v>4.2</v>
      </c>
      <c r="E250" s="418">
        <v>4</v>
      </c>
      <c r="F250" s="418">
        <v>20.05</v>
      </c>
      <c r="G250" s="419">
        <v>6.68</v>
      </c>
      <c r="H250" s="447">
        <f t="shared" si="15"/>
        <v>407.61670533908597</v>
      </c>
      <c r="I250" s="451">
        <f t="shared" si="18"/>
        <v>-3.902519743724529</v>
      </c>
      <c r="J250" s="449">
        <v>26.26</v>
      </c>
      <c r="K250" s="419">
        <v>16.7</v>
      </c>
      <c r="L250" s="419">
        <v>22.6</v>
      </c>
      <c r="M250" s="419">
        <v>49.48</v>
      </c>
      <c r="N250" s="420" t="s">
        <v>846</v>
      </c>
      <c r="O250" s="421" t="s">
        <v>76</v>
      </c>
      <c r="P250" s="421" t="s">
        <v>1287</v>
      </c>
      <c r="Q250" s="422"/>
      <c r="R250" s="105"/>
      <c r="S250" s="226">
        <v>220.44000000000003</v>
      </c>
      <c r="T250" s="283">
        <f t="shared" si="16"/>
        <v>218.83772137931035</v>
      </c>
      <c r="U250" s="276">
        <f t="shared" si="19"/>
        <v>23.54715172413794</v>
      </c>
      <c r="V250" s="232">
        <f t="shared" si="17"/>
        <v>-187.17670533908594</v>
      </c>
    </row>
    <row r="251" spans="1:22" ht="12.75">
      <c r="A251" s="423" t="s">
        <v>808</v>
      </c>
      <c r="B251" s="424">
        <v>3.83</v>
      </c>
      <c r="C251" s="424">
        <v>14.17</v>
      </c>
      <c r="D251" s="424">
        <v>4.21</v>
      </c>
      <c r="E251" s="424">
        <v>4</v>
      </c>
      <c r="F251" s="424">
        <v>20.11</v>
      </c>
      <c r="G251" s="425">
        <v>6.9</v>
      </c>
      <c r="H251" s="425">
        <f t="shared" si="15"/>
        <v>515.5323198046481</v>
      </c>
      <c r="I251" s="406">
        <f t="shared" si="18"/>
        <v>-4.862558973068733</v>
      </c>
      <c r="J251" s="425">
        <v>25.6</v>
      </c>
      <c r="K251" s="425">
        <v>13.6</v>
      </c>
      <c r="L251" s="425">
        <v>17.9</v>
      </c>
      <c r="M251" s="425">
        <v>26.8</v>
      </c>
      <c r="N251" s="426" t="s">
        <v>809</v>
      </c>
      <c r="O251" s="427" t="s">
        <v>1225</v>
      </c>
      <c r="P251" s="427" t="s">
        <v>1296</v>
      </c>
      <c r="Q251" s="427"/>
      <c r="R251" s="105"/>
      <c r="S251" s="226">
        <v>237.4</v>
      </c>
      <c r="T251" s="283">
        <f t="shared" si="16"/>
        <v>236.1484827586207</v>
      </c>
      <c r="U251" s="276">
        <f t="shared" si="19"/>
        <v>45.18560344827588</v>
      </c>
      <c r="V251" s="232">
        <f t="shared" si="17"/>
        <v>-278.1323198046481</v>
      </c>
    </row>
    <row r="252" spans="1:22" ht="12.75">
      <c r="A252" s="97" t="s">
        <v>1273</v>
      </c>
      <c r="B252" s="64">
        <v>3.83</v>
      </c>
      <c r="C252" s="64">
        <v>13.95</v>
      </c>
      <c r="D252" s="64">
        <v>3.94</v>
      </c>
      <c r="E252" s="64">
        <v>3.7</v>
      </c>
      <c r="F252" s="64">
        <v>19.84</v>
      </c>
      <c r="G252" s="65">
        <v>5.2</v>
      </c>
      <c r="H252" s="65">
        <f t="shared" si="15"/>
        <v>379.5184756097561</v>
      </c>
      <c r="I252" s="311">
        <f t="shared" si="18"/>
        <v>-3.8023292294574524</v>
      </c>
      <c r="J252" s="65">
        <v>24.3</v>
      </c>
      <c r="K252" s="65">
        <v>18.7</v>
      </c>
      <c r="L252" s="65">
        <v>20.9</v>
      </c>
      <c r="M252" s="65">
        <v>49.7</v>
      </c>
      <c r="N252" s="67" t="s">
        <v>634</v>
      </c>
      <c r="O252" s="98" t="s">
        <v>1225</v>
      </c>
      <c r="P252" s="98" t="s">
        <v>1296</v>
      </c>
      <c r="Q252" s="98"/>
      <c r="R252" s="105"/>
      <c r="S252" s="226">
        <v>215.6</v>
      </c>
      <c r="T252" s="283">
        <f t="shared" si="16"/>
        <v>214.26593103448275</v>
      </c>
      <c r="U252" s="276">
        <f t="shared" si="19"/>
        <v>17.832413793103434</v>
      </c>
      <c r="V252" s="232">
        <f t="shared" si="17"/>
        <v>-163.9184756097561</v>
      </c>
    </row>
    <row r="253" spans="1:22" ht="12.75">
      <c r="A253" s="97" t="s">
        <v>411</v>
      </c>
      <c r="B253" s="64">
        <v>3.83</v>
      </c>
      <c r="C253" s="64">
        <v>13.96</v>
      </c>
      <c r="D253" s="64">
        <v>3.967</v>
      </c>
      <c r="E253" s="64">
        <v>3.751</v>
      </c>
      <c r="F253" s="64">
        <v>19.86</v>
      </c>
      <c r="G253" s="65">
        <v>6.974</v>
      </c>
      <c r="H253" s="65">
        <f>((U253/1000*H$6+(1-U253/1000)*D$6)+G253)/(G253/290+1)</f>
        <v>371.6608765065293</v>
      </c>
      <c r="I253" s="311">
        <f>F253+2.15-10*LOG(H253)</f>
        <v>-3.6914684677881837</v>
      </c>
      <c r="J253" s="65">
        <v>28.48</v>
      </c>
      <c r="K253" s="65">
        <v>17.2</v>
      </c>
      <c r="L253" s="65">
        <v>23.9</v>
      </c>
      <c r="M253" s="65">
        <v>48.86</v>
      </c>
      <c r="N253" s="67" t="s">
        <v>708</v>
      </c>
      <c r="O253" s="98" t="s">
        <v>1223</v>
      </c>
      <c r="P253" s="98" t="s">
        <v>1287</v>
      </c>
      <c r="Q253" s="98"/>
      <c r="R253" s="105"/>
      <c r="S253" s="226">
        <v>214.898</v>
      </c>
      <c r="T253" s="283">
        <f>(S253-G253)*(G253/290+1)+G253*((G253/290+1)-1)</f>
        <v>213.09192638620692</v>
      </c>
      <c r="U253" s="276">
        <f t="shared" si="19"/>
        <v>16.364907982758652</v>
      </c>
      <c r="V253" s="232">
        <f>S253-H253</f>
        <v>-156.7628765065293</v>
      </c>
    </row>
    <row r="254" spans="1:22" ht="12.75">
      <c r="A254" s="97" t="s">
        <v>1139</v>
      </c>
      <c r="B254" s="64">
        <v>3.84</v>
      </c>
      <c r="C254" s="64">
        <v>14.08</v>
      </c>
      <c r="D254" s="64">
        <v>4.07</v>
      </c>
      <c r="E254" s="64">
        <v>3.85</v>
      </c>
      <c r="F254" s="64">
        <v>20.01</v>
      </c>
      <c r="G254" s="65">
        <v>4.92</v>
      </c>
      <c r="H254" s="65">
        <f t="shared" si="15"/>
        <v>415.12202846534706</v>
      </c>
      <c r="I254" s="311">
        <f t="shared" si="18"/>
        <v>-4.021757798422826</v>
      </c>
      <c r="J254" s="65">
        <v>27.4</v>
      </c>
      <c r="K254" s="65">
        <v>16.5</v>
      </c>
      <c r="L254" s="65">
        <v>23.6</v>
      </c>
      <c r="M254" s="65">
        <v>48.56</v>
      </c>
      <c r="N254" s="67" t="s">
        <v>651</v>
      </c>
      <c r="O254" s="98" t="s">
        <v>1223</v>
      </c>
      <c r="P254" s="98" t="s">
        <v>1287</v>
      </c>
      <c r="Q254" s="98"/>
      <c r="R254" s="105"/>
      <c r="S254" s="226">
        <v>221.09000000000003</v>
      </c>
      <c r="T254" s="283">
        <f t="shared" si="16"/>
        <v>219.92090620689663</v>
      </c>
      <c r="U254" s="276">
        <f t="shared" si="19"/>
        <v>24.90113275862079</v>
      </c>
      <c r="V254" s="232">
        <f t="shared" si="17"/>
        <v>-194.03202846534703</v>
      </c>
    </row>
    <row r="255" spans="1:22" ht="12.75">
      <c r="A255" s="97" t="s">
        <v>1139</v>
      </c>
      <c r="B255" s="64">
        <v>3.85</v>
      </c>
      <c r="C255" s="64">
        <v>13.98</v>
      </c>
      <c r="D255" s="64">
        <v>4</v>
      </c>
      <c r="E255" s="64">
        <v>3.75</v>
      </c>
      <c r="F255" s="64">
        <v>19.89</v>
      </c>
      <c r="G255" s="65">
        <v>6.98</v>
      </c>
      <c r="H255" s="65">
        <f t="shared" si="15"/>
        <v>384.37343483567935</v>
      </c>
      <c r="I255" s="311">
        <f t="shared" si="18"/>
        <v>-3.807533646808274</v>
      </c>
      <c r="J255" s="65">
        <v>27.42</v>
      </c>
      <c r="K255" s="65">
        <v>17.3</v>
      </c>
      <c r="L255" s="65">
        <v>24.6</v>
      </c>
      <c r="M255" s="65">
        <v>48.8</v>
      </c>
      <c r="N255" s="67" t="s">
        <v>629</v>
      </c>
      <c r="O255" s="98" t="s">
        <v>1223</v>
      </c>
      <c r="P255" s="98" t="s">
        <v>1287</v>
      </c>
      <c r="Q255" s="98"/>
      <c r="R255" s="105"/>
      <c r="S255" s="226">
        <v>216.89000000000001</v>
      </c>
      <c r="T255" s="283">
        <f t="shared" si="16"/>
        <v>215.1303179310345</v>
      </c>
      <c r="U255" s="276">
        <f t="shared" si="19"/>
        <v>18.91289741379314</v>
      </c>
      <c r="V255" s="232">
        <f t="shared" si="17"/>
        <v>-167.48343483567933</v>
      </c>
    </row>
    <row r="256" spans="1:22" ht="12.75">
      <c r="A256" s="97" t="s">
        <v>1140</v>
      </c>
      <c r="B256" s="64">
        <v>3.85</v>
      </c>
      <c r="C256" s="64">
        <v>13.98</v>
      </c>
      <c r="D256" s="64">
        <v>4.06</v>
      </c>
      <c r="E256" s="64">
        <v>3.9</v>
      </c>
      <c r="F256" s="64">
        <v>19.93</v>
      </c>
      <c r="G256" s="65">
        <v>6.98</v>
      </c>
      <c r="H256" s="65">
        <f t="shared" si="15"/>
        <v>393.82693483567937</v>
      </c>
      <c r="I256" s="311">
        <f t="shared" si="18"/>
        <v>-3.873054153330319</v>
      </c>
      <c r="J256" s="65">
        <v>27.42</v>
      </c>
      <c r="K256" s="65">
        <v>17.3</v>
      </c>
      <c r="L256" s="65">
        <v>24.6</v>
      </c>
      <c r="M256" s="65">
        <v>48.8</v>
      </c>
      <c r="N256" s="67" t="s">
        <v>629</v>
      </c>
      <c r="O256" s="98" t="s">
        <v>1223</v>
      </c>
      <c r="P256" s="98" t="s">
        <v>1287</v>
      </c>
      <c r="Q256" s="98"/>
      <c r="R256" s="105"/>
      <c r="S256" s="226">
        <v>218.37</v>
      </c>
      <c r="T256" s="283">
        <f t="shared" si="16"/>
        <v>216.64594000000002</v>
      </c>
      <c r="U256" s="276">
        <f t="shared" si="19"/>
        <v>20.80742500000003</v>
      </c>
      <c r="V256" s="232">
        <f t="shared" si="17"/>
        <v>-175.45693483567936</v>
      </c>
    </row>
    <row r="257" spans="1:22" ht="12.75">
      <c r="A257" s="97" t="s">
        <v>1221</v>
      </c>
      <c r="B257" s="64">
        <v>3.86</v>
      </c>
      <c r="C257" s="64">
        <v>13.98</v>
      </c>
      <c r="D257" s="64">
        <v>4.02</v>
      </c>
      <c r="E257" s="64">
        <v>3.77</v>
      </c>
      <c r="F257" s="64">
        <v>19.9</v>
      </c>
      <c r="G257" s="65">
        <v>6.98</v>
      </c>
      <c r="H257" s="65">
        <f t="shared" si="15"/>
        <v>386.35355983567933</v>
      </c>
      <c r="I257" s="311">
        <f t="shared" si="18"/>
        <v>-3.8198491815958917</v>
      </c>
      <c r="J257" s="65">
        <v>27.38</v>
      </c>
      <c r="K257" s="65">
        <v>17.3</v>
      </c>
      <c r="L257" s="65">
        <v>24.6</v>
      </c>
      <c r="M257" s="65">
        <v>48.7</v>
      </c>
      <c r="N257" s="67" t="s">
        <v>629</v>
      </c>
      <c r="O257" s="98" t="s">
        <v>1223</v>
      </c>
      <c r="P257" s="98" t="s">
        <v>1287</v>
      </c>
      <c r="Q257" s="98"/>
      <c r="R257" s="105"/>
      <c r="S257" s="226">
        <v>217.20000000000002</v>
      </c>
      <c r="T257" s="283">
        <f t="shared" si="16"/>
        <v>215.44777931034486</v>
      </c>
      <c r="U257" s="276">
        <f t="shared" si="19"/>
        <v>19.30972413793107</v>
      </c>
      <c r="V257" s="232">
        <f t="shared" si="17"/>
        <v>-169.15355983567932</v>
      </c>
    </row>
    <row r="258" spans="1:22" ht="12.75">
      <c r="A258" s="96" t="s">
        <v>807</v>
      </c>
      <c r="B258" s="64">
        <v>3.86</v>
      </c>
      <c r="C258" s="64">
        <v>13.85</v>
      </c>
      <c r="D258" s="64">
        <v>3.92</v>
      </c>
      <c r="E258" s="64">
        <v>3.66</v>
      </c>
      <c r="F258" s="64">
        <v>19.73</v>
      </c>
      <c r="G258" s="65">
        <v>7</v>
      </c>
      <c r="H258" s="65">
        <f t="shared" si="15"/>
        <v>396.53575757575766</v>
      </c>
      <c r="I258" s="311">
        <f t="shared" si="18"/>
        <v>-4.102823558847433</v>
      </c>
      <c r="J258" s="65">
        <v>25.7</v>
      </c>
      <c r="K258" s="65">
        <v>18.6</v>
      </c>
      <c r="L258" s="65">
        <v>21.1</v>
      </c>
      <c r="M258" s="65">
        <v>49.9</v>
      </c>
      <c r="N258" s="67" t="s">
        <v>584</v>
      </c>
      <c r="O258" s="98" t="s">
        <v>1225</v>
      </c>
      <c r="P258" s="98" t="s">
        <v>1296</v>
      </c>
      <c r="Q258" s="98"/>
      <c r="R258" s="105"/>
      <c r="S258" s="226">
        <v>218.8</v>
      </c>
      <c r="T258" s="283">
        <f t="shared" si="16"/>
        <v>217.08137931034483</v>
      </c>
      <c r="U258" s="276">
        <f t="shared" si="19"/>
        <v>21.351724137931036</v>
      </c>
      <c r="V258" s="232">
        <f t="shared" si="17"/>
        <v>-177.73575757575765</v>
      </c>
    </row>
    <row r="259" spans="1:22" ht="12.75">
      <c r="A259" s="96" t="s">
        <v>810</v>
      </c>
      <c r="B259" s="64">
        <v>3.92</v>
      </c>
      <c r="C259" s="64">
        <v>14.12</v>
      </c>
      <c r="D259" s="64">
        <v>4.05</v>
      </c>
      <c r="E259" s="64">
        <v>3.82</v>
      </c>
      <c r="F259" s="64">
        <v>20</v>
      </c>
      <c r="G259" s="65">
        <v>6</v>
      </c>
      <c r="H259" s="65">
        <f t="shared" si="15"/>
        <v>406.73587837837846</v>
      </c>
      <c r="I259" s="311">
        <f t="shared" si="18"/>
        <v>-3.9431248343112024</v>
      </c>
      <c r="J259" s="65">
        <v>22.5</v>
      </c>
      <c r="K259" s="65">
        <v>17</v>
      </c>
      <c r="L259" s="65">
        <v>23.2</v>
      </c>
      <c r="M259" s="65">
        <v>47.9</v>
      </c>
      <c r="N259" s="67" t="s">
        <v>811</v>
      </c>
      <c r="O259" s="98" t="s">
        <v>1225</v>
      </c>
      <c r="P259" s="98" t="s">
        <v>1296</v>
      </c>
      <c r="Q259" s="98"/>
      <c r="R259" s="105"/>
      <c r="S259" s="226">
        <v>220.10000000000002</v>
      </c>
      <c r="T259" s="283">
        <f t="shared" si="16"/>
        <v>218.6537931034483</v>
      </c>
      <c r="U259" s="276">
        <f t="shared" si="19"/>
        <v>23.317241379310367</v>
      </c>
      <c r="V259" s="232">
        <f t="shared" si="17"/>
        <v>-186.63587837837844</v>
      </c>
    </row>
    <row r="260" spans="1:22" ht="12.75">
      <c r="A260" s="96" t="s">
        <v>426</v>
      </c>
      <c r="B260" s="64">
        <v>3.93</v>
      </c>
      <c r="C260" s="64">
        <v>14.25</v>
      </c>
      <c r="D260" s="64">
        <v>4.24</v>
      </c>
      <c r="E260" s="64">
        <v>4.019</v>
      </c>
      <c r="F260" s="64">
        <v>20.21</v>
      </c>
      <c r="G260" s="65">
        <v>4.64</v>
      </c>
      <c r="H260" s="65">
        <f t="shared" si="15"/>
        <v>508.21410039370085</v>
      </c>
      <c r="I260" s="311">
        <f t="shared" si="18"/>
        <v>-4.700467103763437</v>
      </c>
      <c r="J260" s="65">
        <v>23.11</v>
      </c>
      <c r="K260" s="65">
        <v>13.6</v>
      </c>
      <c r="L260" s="65">
        <v>20.1</v>
      </c>
      <c r="M260" s="65">
        <v>46</v>
      </c>
      <c r="N260" s="67" t="s">
        <v>629</v>
      </c>
      <c r="O260" s="98" t="s">
        <v>298</v>
      </c>
      <c r="P260" s="98" t="s">
        <v>1287</v>
      </c>
      <c r="Q260" s="98"/>
      <c r="R260" s="105"/>
      <c r="S260" s="226">
        <v>235.57999999999998</v>
      </c>
      <c r="T260" s="283">
        <f t="shared" si="16"/>
        <v>234.70928</v>
      </c>
      <c r="U260" s="276">
        <f t="shared" si="19"/>
        <v>43.38660000000001</v>
      </c>
      <c r="V260" s="232">
        <f t="shared" si="17"/>
        <v>-272.63410039370086</v>
      </c>
    </row>
    <row r="261" spans="1:22" ht="12.75">
      <c r="A261" s="96" t="s">
        <v>812</v>
      </c>
      <c r="B261" s="64">
        <v>3.95</v>
      </c>
      <c r="C261" s="64">
        <v>14.04</v>
      </c>
      <c r="D261" s="64">
        <v>4.02</v>
      </c>
      <c r="E261" s="64">
        <v>3.78</v>
      </c>
      <c r="F261" s="64">
        <v>19.91</v>
      </c>
      <c r="G261" s="65">
        <v>7.81</v>
      </c>
      <c r="H261" s="65">
        <f t="shared" si="15"/>
        <v>473.57528294046546</v>
      </c>
      <c r="I261" s="311">
        <f t="shared" si="18"/>
        <v>-4.693890274085096</v>
      </c>
      <c r="J261" s="65">
        <v>24.6</v>
      </c>
      <c r="K261" s="65">
        <v>18.6</v>
      </c>
      <c r="L261" s="65">
        <v>20.7</v>
      </c>
      <c r="M261" s="65">
        <v>99.2</v>
      </c>
      <c r="N261" s="67" t="s">
        <v>645</v>
      </c>
      <c r="O261" s="98" t="s">
        <v>1227</v>
      </c>
      <c r="P261" s="98" t="s">
        <v>1287</v>
      </c>
      <c r="Q261" s="98"/>
      <c r="R261" s="105"/>
      <c r="S261" s="226">
        <v>231.1</v>
      </c>
      <c r="T261" s="283">
        <f t="shared" si="16"/>
        <v>229.51376206896552</v>
      </c>
      <c r="U261" s="276">
        <f t="shared" si="19"/>
        <v>36.8922025862069</v>
      </c>
      <c r="V261" s="232">
        <f t="shared" si="17"/>
        <v>-242.47528294046546</v>
      </c>
    </row>
    <row r="262" spans="1:22" s="10" customFormat="1" ht="12.75">
      <c r="A262" s="97" t="s">
        <v>100</v>
      </c>
      <c r="B262" s="64">
        <v>3.98</v>
      </c>
      <c r="C262" s="64">
        <v>14.09</v>
      </c>
      <c r="D262" s="64">
        <v>4.05</v>
      </c>
      <c r="E262" s="64">
        <v>3.82</v>
      </c>
      <c r="F262" s="64">
        <v>20</v>
      </c>
      <c r="G262" s="65">
        <v>5.8</v>
      </c>
      <c r="H262" s="65">
        <f t="shared" si="15"/>
        <v>398.8129411764707</v>
      </c>
      <c r="I262" s="311">
        <f t="shared" si="18"/>
        <v>-3.8576924239373724</v>
      </c>
      <c r="J262" s="65">
        <v>28.3</v>
      </c>
      <c r="K262" s="65">
        <v>17.4</v>
      </c>
      <c r="L262" s="65">
        <v>20.4</v>
      </c>
      <c r="M262" s="65">
        <v>50.4</v>
      </c>
      <c r="N262" s="63" t="s">
        <v>634</v>
      </c>
      <c r="O262" s="99" t="s">
        <v>1224</v>
      </c>
      <c r="P262" s="99" t="s">
        <v>1296</v>
      </c>
      <c r="Q262" s="99"/>
      <c r="R262" s="244"/>
      <c r="S262" s="226">
        <v>218.8</v>
      </c>
      <c r="T262" s="283">
        <f t="shared" si="16"/>
        <v>217.376</v>
      </c>
      <c r="U262" s="276">
        <f t="shared" si="19"/>
        <v>21.720000000000006</v>
      </c>
      <c r="V262" s="232">
        <f t="shared" si="17"/>
        <v>-180.0129411764707</v>
      </c>
    </row>
    <row r="263" spans="1:22" s="10" customFormat="1" ht="12.75">
      <c r="A263" s="97" t="s">
        <v>116</v>
      </c>
      <c r="B263" s="64">
        <v>3.98</v>
      </c>
      <c r="C263" s="64">
        <v>14.09</v>
      </c>
      <c r="D263" s="64">
        <v>4.2</v>
      </c>
      <c r="E263" s="64">
        <v>4</v>
      </c>
      <c r="F263" s="64">
        <v>20.08</v>
      </c>
      <c r="G263" s="65">
        <v>5.8</v>
      </c>
      <c r="H263" s="65">
        <f t="shared" si="15"/>
        <v>409.0329411764707</v>
      </c>
      <c r="I263" s="311">
        <f t="shared" si="18"/>
        <v>-3.8875828501243888</v>
      </c>
      <c r="J263" s="65">
        <v>28.3</v>
      </c>
      <c r="K263" s="65">
        <v>17.4</v>
      </c>
      <c r="L263" s="65">
        <v>20.4</v>
      </c>
      <c r="M263" s="65">
        <v>50.4</v>
      </c>
      <c r="N263" s="63" t="s">
        <v>634</v>
      </c>
      <c r="O263" s="99" t="s">
        <v>1224</v>
      </c>
      <c r="P263" s="99" t="s">
        <v>1296</v>
      </c>
      <c r="Q263" s="99"/>
      <c r="R263" s="244"/>
      <c r="S263" s="226">
        <v>220.4</v>
      </c>
      <c r="T263" s="283">
        <f t="shared" si="16"/>
        <v>219.008</v>
      </c>
      <c r="U263" s="276">
        <f t="shared" si="19"/>
        <v>23.760000000000012</v>
      </c>
      <c r="V263" s="232">
        <f t="shared" si="17"/>
        <v>-188.63294117647067</v>
      </c>
    </row>
    <row r="264" spans="1:22" ht="12.75">
      <c r="A264" s="96" t="s">
        <v>813</v>
      </c>
      <c r="B264" s="64">
        <v>3.99</v>
      </c>
      <c r="C264" s="64">
        <v>14.17</v>
      </c>
      <c r="D264" s="64">
        <v>4.24</v>
      </c>
      <c r="E264" s="64">
        <v>4.02</v>
      </c>
      <c r="F264" s="64">
        <v>20.14</v>
      </c>
      <c r="G264" s="65">
        <v>6.8</v>
      </c>
      <c r="H264" s="65">
        <f t="shared" si="15"/>
        <v>543.826509433962</v>
      </c>
      <c r="I264" s="311">
        <f t="shared" si="18"/>
        <v>-5.064603739397469</v>
      </c>
      <c r="J264" s="65">
        <v>24</v>
      </c>
      <c r="K264" s="65">
        <v>13.3</v>
      </c>
      <c r="L264" s="65">
        <v>17.5</v>
      </c>
      <c r="M264" s="65">
        <v>45</v>
      </c>
      <c r="N264" s="67" t="s">
        <v>677</v>
      </c>
      <c r="O264" s="98" t="s">
        <v>1225</v>
      </c>
      <c r="P264" s="98" t="s">
        <v>1296</v>
      </c>
      <c r="Q264" s="98"/>
      <c r="R264" s="105"/>
      <c r="S264" s="226">
        <v>241.79999999999998</v>
      </c>
      <c r="T264" s="283">
        <f t="shared" si="16"/>
        <v>240.66979310344823</v>
      </c>
      <c r="U264" s="276">
        <f t="shared" si="19"/>
        <v>50.837241379310285</v>
      </c>
      <c r="V264" s="232">
        <f t="shared" si="17"/>
        <v>-302.026509433962</v>
      </c>
    </row>
    <row r="265" spans="1:22" ht="12.75">
      <c r="A265" s="96" t="s">
        <v>814</v>
      </c>
      <c r="B265" s="64">
        <v>4.01</v>
      </c>
      <c r="C265" s="64">
        <v>14.04</v>
      </c>
      <c r="D265" s="64">
        <v>4.16</v>
      </c>
      <c r="E265" s="64">
        <v>3.92</v>
      </c>
      <c r="F265" s="64">
        <v>19.91</v>
      </c>
      <c r="G265" s="65">
        <v>6.5</v>
      </c>
      <c r="H265" s="65">
        <f t="shared" si="15"/>
        <v>592.9398440134908</v>
      </c>
      <c r="I265" s="311">
        <f t="shared" si="18"/>
        <v>-5.670106347838068</v>
      </c>
      <c r="J265" s="65">
        <v>22.4</v>
      </c>
      <c r="K265" s="65">
        <v>14.3</v>
      </c>
      <c r="L265" s="65">
        <v>18.3</v>
      </c>
      <c r="M265" s="65">
        <v>41.5</v>
      </c>
      <c r="N265" s="67" t="s">
        <v>621</v>
      </c>
      <c r="O265" s="98" t="s">
        <v>1225</v>
      </c>
      <c r="P265" s="98" t="s">
        <v>1296</v>
      </c>
      <c r="Q265" s="98"/>
      <c r="R265" s="105"/>
      <c r="S265" s="226">
        <v>249.4</v>
      </c>
      <c r="T265" s="283">
        <f t="shared" si="16"/>
        <v>248.49</v>
      </c>
      <c r="U265" s="276">
        <f t="shared" si="19"/>
        <v>60.61250000000001</v>
      </c>
      <c r="V265" s="232">
        <f t="shared" si="17"/>
        <v>-343.5398440134908</v>
      </c>
    </row>
    <row r="266" spans="1:22" ht="12.75">
      <c r="A266" s="96" t="s">
        <v>815</v>
      </c>
      <c r="B266" s="64">
        <v>4.01</v>
      </c>
      <c r="C266" s="64">
        <v>14.11</v>
      </c>
      <c r="D266" s="64">
        <v>4.16</v>
      </c>
      <c r="E266" s="64">
        <v>3.87</v>
      </c>
      <c r="F266" s="64">
        <v>20.06</v>
      </c>
      <c r="G266" s="65">
        <v>4.22</v>
      </c>
      <c r="H266" s="65">
        <f t="shared" si="15"/>
        <v>480.40581291210657</v>
      </c>
      <c r="I266" s="311">
        <f t="shared" si="18"/>
        <v>-4.606082537274929</v>
      </c>
      <c r="J266" s="65">
        <v>23.78</v>
      </c>
      <c r="K266" s="65">
        <v>14.5</v>
      </c>
      <c r="L266" s="65">
        <v>19.6</v>
      </c>
      <c r="M266" s="65">
        <v>202.2</v>
      </c>
      <c r="N266" s="67" t="s">
        <v>751</v>
      </c>
      <c r="O266" s="98" t="s">
        <v>1226</v>
      </c>
      <c r="P266" s="98" t="s">
        <v>1287</v>
      </c>
      <c r="Q266" s="98"/>
      <c r="R266" s="105"/>
      <c r="S266" s="226">
        <v>231.1</v>
      </c>
      <c r="T266" s="283">
        <f t="shared" si="16"/>
        <v>230.24290344827585</v>
      </c>
      <c r="U266" s="276">
        <f t="shared" si="19"/>
        <v>37.80362931034482</v>
      </c>
      <c r="V266" s="232">
        <f t="shared" si="17"/>
        <v>-249.30581291210657</v>
      </c>
    </row>
    <row r="267" spans="1:22" ht="12.75">
      <c r="A267" s="96" t="s">
        <v>816</v>
      </c>
      <c r="B267" s="64">
        <v>4.01</v>
      </c>
      <c r="C267" s="64">
        <v>14.47</v>
      </c>
      <c r="D267" s="64">
        <v>4.38</v>
      </c>
      <c r="E267" s="64">
        <v>4.16</v>
      </c>
      <c r="F267" s="64">
        <v>20.43</v>
      </c>
      <c r="G267" s="65">
        <v>6.9</v>
      </c>
      <c r="H267" s="65">
        <f t="shared" si="15"/>
        <v>532.778569804648</v>
      </c>
      <c r="I267" s="311">
        <f t="shared" si="18"/>
        <v>-4.685467476885869</v>
      </c>
      <c r="J267" s="65">
        <v>19.6</v>
      </c>
      <c r="K267" s="65">
        <v>14.2</v>
      </c>
      <c r="L267" s="65">
        <v>17.3</v>
      </c>
      <c r="M267" s="65">
        <v>50.01</v>
      </c>
      <c r="N267" s="67" t="s">
        <v>656</v>
      </c>
      <c r="O267" s="98" t="s">
        <v>1225</v>
      </c>
      <c r="P267" s="98" t="s">
        <v>1296</v>
      </c>
      <c r="Q267" s="98"/>
      <c r="R267" s="105"/>
      <c r="S267" s="226">
        <v>240.1</v>
      </c>
      <c r="T267" s="283">
        <f t="shared" si="16"/>
        <v>238.91272413793104</v>
      </c>
      <c r="U267" s="276">
        <f t="shared" si="19"/>
        <v>48.640905172413795</v>
      </c>
      <c r="V267" s="232">
        <f t="shared" si="17"/>
        <v>-292.67856980464796</v>
      </c>
    </row>
    <row r="268" spans="1:22" ht="12.75">
      <c r="A268" s="96" t="s">
        <v>249</v>
      </c>
      <c r="B268" s="64">
        <v>4.01</v>
      </c>
      <c r="C268" s="64">
        <v>14.47</v>
      </c>
      <c r="D268" s="64">
        <v>4.27</v>
      </c>
      <c r="E268" s="64">
        <v>4.27</v>
      </c>
      <c r="F268" s="64">
        <v>20.43</v>
      </c>
      <c r="G268" s="65">
        <v>6.9</v>
      </c>
      <c r="H268" s="65">
        <f t="shared" si="15"/>
        <v>531.501069804648</v>
      </c>
      <c r="I268" s="311">
        <f t="shared" si="18"/>
        <v>-4.67504143007552</v>
      </c>
      <c r="J268" s="65">
        <v>19.56</v>
      </c>
      <c r="K268" s="65">
        <v>14.2</v>
      </c>
      <c r="L268" s="65">
        <v>17.3</v>
      </c>
      <c r="M268" s="65">
        <v>50.01</v>
      </c>
      <c r="N268" s="67" t="s">
        <v>656</v>
      </c>
      <c r="O268" s="98" t="s">
        <v>1225</v>
      </c>
      <c r="P268" s="98" t="s">
        <v>1296</v>
      </c>
      <c r="Q268" s="98" t="s">
        <v>221</v>
      </c>
      <c r="R268" s="105"/>
      <c r="S268" s="226">
        <v>239.9</v>
      </c>
      <c r="T268" s="283">
        <f t="shared" si="16"/>
        <v>238.70796551724138</v>
      </c>
      <c r="U268" s="276">
        <f t="shared" si="19"/>
        <v>48.38495689655172</v>
      </c>
      <c r="V268" s="232">
        <f t="shared" si="17"/>
        <v>-291.601069804648</v>
      </c>
    </row>
    <row r="269" spans="1:22" ht="12.75">
      <c r="A269" s="96" t="s">
        <v>250</v>
      </c>
      <c r="B269" s="64">
        <v>4.01</v>
      </c>
      <c r="C269" s="64">
        <v>14.47</v>
      </c>
      <c r="D269" s="64">
        <v>4.27</v>
      </c>
      <c r="E269" s="64">
        <v>4.27</v>
      </c>
      <c r="F269" s="64">
        <v>20.43</v>
      </c>
      <c r="G269" s="65">
        <v>6.9</v>
      </c>
      <c r="H269" s="65">
        <f t="shared" si="15"/>
        <v>497.00856980464795</v>
      </c>
      <c r="I269" s="311">
        <f t="shared" si="18"/>
        <v>-4.383638772379243</v>
      </c>
      <c r="J269" s="65">
        <v>19.56</v>
      </c>
      <c r="K269" s="65">
        <v>14.2</v>
      </c>
      <c r="L269" s="65">
        <v>17.3</v>
      </c>
      <c r="M269" s="65">
        <v>50.01</v>
      </c>
      <c r="N269" s="67" t="s">
        <v>656</v>
      </c>
      <c r="O269" s="98" t="s">
        <v>1225</v>
      </c>
      <c r="P269" s="98" t="s">
        <v>1296</v>
      </c>
      <c r="Q269" s="98" t="s">
        <v>221</v>
      </c>
      <c r="R269" s="105"/>
      <c r="S269" s="226">
        <v>234.5</v>
      </c>
      <c r="T269" s="283">
        <f t="shared" si="16"/>
        <v>233.17948275862068</v>
      </c>
      <c r="U269" s="276">
        <f t="shared" si="19"/>
        <v>41.47435344827585</v>
      </c>
      <c r="V269" s="232">
        <f t="shared" si="17"/>
        <v>-262.50856980464795</v>
      </c>
    </row>
    <row r="270" spans="1:22" ht="12.75">
      <c r="A270" s="96" t="s">
        <v>817</v>
      </c>
      <c r="B270" s="64">
        <v>4.03</v>
      </c>
      <c r="C270" s="64">
        <v>14.09</v>
      </c>
      <c r="D270" s="64">
        <v>4.21</v>
      </c>
      <c r="E270" s="64">
        <v>3.97</v>
      </c>
      <c r="F270" s="64">
        <v>20</v>
      </c>
      <c r="G270" s="65">
        <v>5.42</v>
      </c>
      <c r="H270" s="65">
        <f t="shared" si="15"/>
        <v>478.10415603209</v>
      </c>
      <c r="I270" s="311">
        <f t="shared" si="18"/>
        <v>-4.64522518918459</v>
      </c>
      <c r="J270" s="65">
        <v>19.51</v>
      </c>
      <c r="K270" s="65">
        <v>14.4</v>
      </c>
      <c r="L270" s="65">
        <v>18.3</v>
      </c>
      <c r="M270" s="65">
        <v>194.49</v>
      </c>
      <c r="N270" s="67" t="s">
        <v>604</v>
      </c>
      <c r="O270" s="98" t="s">
        <v>1226</v>
      </c>
      <c r="P270" s="98" t="s">
        <v>1287</v>
      </c>
      <c r="Q270" s="98"/>
      <c r="R270" s="105"/>
      <c r="S270" s="226">
        <v>231.1</v>
      </c>
      <c r="T270" s="283">
        <f t="shared" si="16"/>
        <v>229.99917931034483</v>
      </c>
      <c r="U270" s="276">
        <f t="shared" si="19"/>
        <v>37.498974137931036</v>
      </c>
      <c r="V270" s="232">
        <f t="shared" si="17"/>
        <v>-247.00415603208998</v>
      </c>
    </row>
    <row r="271" spans="1:22" ht="12.75">
      <c r="A271" s="96" t="s">
        <v>792</v>
      </c>
      <c r="B271" s="64">
        <v>4.04</v>
      </c>
      <c r="C271" s="64">
        <v>14.13</v>
      </c>
      <c r="D271" s="64">
        <v>4.27</v>
      </c>
      <c r="E271" s="64">
        <v>4.07</v>
      </c>
      <c r="F271" s="64">
        <v>20.09</v>
      </c>
      <c r="G271" s="65">
        <v>5.1</v>
      </c>
      <c r="H271" s="65">
        <f t="shared" si="15"/>
        <v>587.9423508980007</v>
      </c>
      <c r="I271" s="311">
        <f t="shared" si="18"/>
        <v>-5.453347445892387</v>
      </c>
      <c r="J271" s="65">
        <v>24</v>
      </c>
      <c r="K271" s="65">
        <v>12.19</v>
      </c>
      <c r="L271" s="65">
        <v>17.6</v>
      </c>
      <c r="M271" s="65">
        <v>32.1</v>
      </c>
      <c r="N271" s="67" t="s">
        <v>583</v>
      </c>
      <c r="O271" s="98" t="s">
        <v>1225</v>
      </c>
      <c r="P271" s="98" t="s">
        <v>1296</v>
      </c>
      <c r="Q271" s="98"/>
      <c r="R271" s="105"/>
      <c r="S271" s="226">
        <v>248.2</v>
      </c>
      <c r="T271" s="283">
        <f t="shared" si="16"/>
        <v>247.46489655172414</v>
      </c>
      <c r="U271" s="276">
        <f t="shared" si="19"/>
        <v>59.33112068965517</v>
      </c>
      <c r="V271" s="232">
        <f t="shared" si="17"/>
        <v>-339.74235089800067</v>
      </c>
    </row>
    <row r="272" spans="1:22" ht="12.75">
      <c r="A272" s="97" t="s">
        <v>1294</v>
      </c>
      <c r="B272" s="64">
        <v>4.09</v>
      </c>
      <c r="C272" s="64">
        <v>14.16</v>
      </c>
      <c r="D272" s="64">
        <v>4.26</v>
      </c>
      <c r="E272" s="64">
        <v>4.02</v>
      </c>
      <c r="F272" s="64">
        <v>20.08</v>
      </c>
      <c r="G272" s="65">
        <v>6.3</v>
      </c>
      <c r="H272" s="65">
        <f t="shared" si="15"/>
        <v>546.0518731015861</v>
      </c>
      <c r="I272" s="311">
        <f t="shared" si="18"/>
        <v>-5.142339011876903</v>
      </c>
      <c r="J272" s="65">
        <v>20.5</v>
      </c>
      <c r="K272" s="65">
        <v>14.9</v>
      </c>
      <c r="L272" s="65">
        <v>18.7</v>
      </c>
      <c r="M272" s="65">
        <v>198.1</v>
      </c>
      <c r="N272" s="67" t="s">
        <v>578</v>
      </c>
      <c r="O272" s="98" t="s">
        <v>1295</v>
      </c>
      <c r="P272" s="98" t="s">
        <v>1296</v>
      </c>
      <c r="Q272" s="98"/>
      <c r="R272" s="105"/>
      <c r="S272" s="226">
        <v>242</v>
      </c>
      <c r="T272" s="283">
        <f t="shared" si="16"/>
        <v>240.95724137931032</v>
      </c>
      <c r="U272" s="276">
        <f t="shared" si="19"/>
        <v>51.1965517241379</v>
      </c>
      <c r="V272" s="232">
        <f t="shared" si="17"/>
        <v>-304.0518731015861</v>
      </c>
    </row>
    <row r="273" spans="1:22" s="18" customFormat="1" ht="12.75">
      <c r="A273" s="100" t="s">
        <v>276</v>
      </c>
      <c r="B273" s="69">
        <v>4.169</v>
      </c>
      <c r="C273" s="69">
        <v>14.25</v>
      </c>
      <c r="D273" s="69">
        <v>4.154</v>
      </c>
      <c r="E273" s="69">
        <v>3.917</v>
      </c>
      <c r="F273" s="69">
        <v>20.15</v>
      </c>
      <c r="G273" s="70">
        <v>7.3</v>
      </c>
      <c r="H273" s="65">
        <f t="shared" si="15"/>
        <v>398.52433400605435</v>
      </c>
      <c r="I273" s="311">
        <f t="shared" si="18"/>
        <v>-3.704548446829449</v>
      </c>
      <c r="J273" s="70">
        <v>29.96</v>
      </c>
      <c r="K273" s="70">
        <v>16.99</v>
      </c>
      <c r="L273" s="70">
        <v>20.79</v>
      </c>
      <c r="M273" s="70">
        <v>12.38</v>
      </c>
      <c r="N273" s="72" t="s">
        <v>634</v>
      </c>
      <c r="O273" s="101" t="s">
        <v>1225</v>
      </c>
      <c r="P273" s="101" t="s">
        <v>1296</v>
      </c>
      <c r="Q273" s="101"/>
      <c r="R273" s="247"/>
      <c r="S273" s="227">
        <v>219.2</v>
      </c>
      <c r="T273" s="283">
        <f t="shared" si="16"/>
        <v>217.41779310344825</v>
      </c>
      <c r="U273" s="276">
        <f t="shared" si="19"/>
        <v>21.77224137931031</v>
      </c>
      <c r="V273" s="232">
        <f t="shared" si="17"/>
        <v>-179.32433400605436</v>
      </c>
    </row>
    <row r="274" spans="1:22" ht="12.75">
      <c r="A274" s="96" t="s">
        <v>818</v>
      </c>
      <c r="B274" s="64">
        <v>4.19</v>
      </c>
      <c r="C274" s="64">
        <v>14.27</v>
      </c>
      <c r="D274" s="64">
        <v>4.08</v>
      </c>
      <c r="E274" s="64">
        <v>3.85</v>
      </c>
      <c r="F274" s="64">
        <v>19.88</v>
      </c>
      <c r="G274" s="65">
        <v>10.29</v>
      </c>
      <c r="H274" s="65">
        <f t="shared" si="15"/>
        <v>468.9520800309701</v>
      </c>
      <c r="I274" s="311">
        <f t="shared" si="18"/>
        <v>-4.681284665074205</v>
      </c>
      <c r="J274" s="65">
        <v>18.74</v>
      </c>
      <c r="K274" s="65">
        <v>13.4</v>
      </c>
      <c r="L274" s="65">
        <v>16.4</v>
      </c>
      <c r="M274" s="65">
        <v>200.563</v>
      </c>
      <c r="N274" s="67" t="s">
        <v>874</v>
      </c>
      <c r="O274" s="98" t="s">
        <v>1226</v>
      </c>
      <c r="P274" s="98" t="s">
        <v>1287</v>
      </c>
      <c r="Q274" s="98"/>
      <c r="R274" s="105"/>
      <c r="S274" s="226">
        <v>231.1</v>
      </c>
      <c r="T274" s="283">
        <f t="shared" si="16"/>
        <v>229.01006551724137</v>
      </c>
      <c r="U274" s="276">
        <f t="shared" si="19"/>
        <v>36.262581896551715</v>
      </c>
      <c r="V274" s="232">
        <f t="shared" si="17"/>
        <v>-237.8520800309701</v>
      </c>
    </row>
    <row r="275" spans="1:22" ht="12.75">
      <c r="A275" s="96" t="s">
        <v>819</v>
      </c>
      <c r="B275" s="64">
        <v>4.19</v>
      </c>
      <c r="C275" s="64">
        <v>14.27</v>
      </c>
      <c r="D275" s="64">
        <v>4.33</v>
      </c>
      <c r="E275" s="64">
        <v>4.13</v>
      </c>
      <c r="F275" s="64">
        <v>20.01</v>
      </c>
      <c r="G275" s="65">
        <v>10.29</v>
      </c>
      <c r="H275" s="65">
        <f t="shared" si="15"/>
        <v>468.9520800309701</v>
      </c>
      <c r="I275" s="311">
        <f t="shared" si="18"/>
        <v>-4.551284665074203</v>
      </c>
      <c r="J275" s="65">
        <v>18.74</v>
      </c>
      <c r="K275" s="65">
        <v>13.4</v>
      </c>
      <c r="L275" s="65">
        <v>16.4</v>
      </c>
      <c r="M275" s="65">
        <v>200.6</v>
      </c>
      <c r="N275" s="67" t="s">
        <v>874</v>
      </c>
      <c r="O275" s="98" t="s">
        <v>1226</v>
      </c>
      <c r="P275" s="98" t="s">
        <v>1287</v>
      </c>
      <c r="Q275" s="98"/>
      <c r="R275" s="105"/>
      <c r="S275" s="226">
        <v>231.1</v>
      </c>
      <c r="T275" s="283">
        <f t="shared" si="16"/>
        <v>229.01006551724137</v>
      </c>
      <c r="U275" s="276">
        <f t="shared" si="19"/>
        <v>36.262581896551715</v>
      </c>
      <c r="V275" s="232">
        <f t="shared" si="17"/>
        <v>-237.8520800309701</v>
      </c>
    </row>
    <row r="276" spans="1:22" ht="12.75">
      <c r="A276" s="96" t="s">
        <v>820</v>
      </c>
      <c r="B276" s="64">
        <v>4.18</v>
      </c>
      <c r="C276" s="64">
        <v>13.63</v>
      </c>
      <c r="D276" s="64">
        <v>3.75</v>
      </c>
      <c r="E276" s="64">
        <v>3.5</v>
      </c>
      <c r="F276" s="64">
        <v>19.44</v>
      </c>
      <c r="G276" s="65">
        <v>7.85</v>
      </c>
      <c r="H276" s="65">
        <f t="shared" si="15"/>
        <v>331.6976042890715</v>
      </c>
      <c r="I276" s="311">
        <f t="shared" si="18"/>
        <v>-3.617423348062058</v>
      </c>
      <c r="J276" s="65">
        <v>32.18</v>
      </c>
      <c r="K276" s="65">
        <v>26.1</v>
      </c>
      <c r="L276" s="65">
        <v>27.6</v>
      </c>
      <c r="M276" s="65">
        <v>203.068</v>
      </c>
      <c r="N276" s="67" t="s">
        <v>273</v>
      </c>
      <c r="O276" s="98" t="s">
        <v>1226</v>
      </c>
      <c r="P276" s="98" t="s">
        <v>1287</v>
      </c>
      <c r="Q276" s="98"/>
      <c r="R276" s="105"/>
      <c r="S276" s="226">
        <v>208.89999999999998</v>
      </c>
      <c r="T276" s="283">
        <f t="shared" si="16"/>
        <v>206.7047068965517</v>
      </c>
      <c r="U276" s="276">
        <f t="shared" si="19"/>
        <v>8.380883620689623</v>
      </c>
      <c r="V276" s="232">
        <f t="shared" si="17"/>
        <v>-122.7976042890715</v>
      </c>
    </row>
    <row r="277" spans="1:22" ht="12.75">
      <c r="A277" s="97" t="s">
        <v>402</v>
      </c>
      <c r="B277" s="64">
        <v>4.23</v>
      </c>
      <c r="C277" s="64">
        <v>14.39</v>
      </c>
      <c r="D277" s="64">
        <v>4.19</v>
      </c>
      <c r="E277" s="64">
        <v>3.97</v>
      </c>
      <c r="F277" s="64">
        <v>20.29</v>
      </c>
      <c r="G277" s="65">
        <v>5.74</v>
      </c>
      <c r="H277" s="65">
        <f t="shared" si="15"/>
        <v>387.3020354534387</v>
      </c>
      <c r="I277" s="311">
        <f t="shared" si="18"/>
        <v>-3.440497794128163</v>
      </c>
      <c r="J277" s="65">
        <v>27.7</v>
      </c>
      <c r="K277" s="65">
        <v>16.9</v>
      </c>
      <c r="L277" s="65">
        <v>23.7</v>
      </c>
      <c r="M277" s="65">
        <v>48.8</v>
      </c>
      <c r="N277" s="67" t="s">
        <v>634</v>
      </c>
      <c r="O277" s="98" t="s">
        <v>1223</v>
      </c>
      <c r="P277" s="98" t="s">
        <v>1287</v>
      </c>
      <c r="Q277" s="98"/>
      <c r="R277" s="105"/>
      <c r="S277" s="226">
        <v>216.98</v>
      </c>
      <c r="T277" s="283">
        <f t="shared" si="16"/>
        <v>215.53470758620688</v>
      </c>
      <c r="U277" s="276">
        <f t="shared" si="19"/>
        <v>19.418384482758597</v>
      </c>
      <c r="V277" s="232">
        <f t="shared" si="17"/>
        <v>-170.3220354534387</v>
      </c>
    </row>
    <row r="278" spans="1:22" ht="13.5" thickBot="1">
      <c r="A278" s="138" t="s">
        <v>436</v>
      </c>
      <c r="B278" s="139">
        <v>4.23</v>
      </c>
      <c r="C278" s="139">
        <v>14.39</v>
      </c>
      <c r="D278" s="139">
        <v>4.185</v>
      </c>
      <c r="E278" s="139">
        <v>4</v>
      </c>
      <c r="F278" s="139">
        <v>20.3</v>
      </c>
      <c r="G278" s="140">
        <v>5.5</v>
      </c>
      <c r="H278" s="140">
        <f t="shared" si="15"/>
        <v>388.5263769035533</v>
      </c>
      <c r="I278" s="402">
        <f t="shared" si="18"/>
        <v>-3.444205082200856</v>
      </c>
      <c r="J278" s="140">
        <v>27.7</v>
      </c>
      <c r="K278" s="140">
        <v>16.9</v>
      </c>
      <c r="L278" s="140">
        <v>23.7</v>
      </c>
      <c r="M278" s="140">
        <v>48.8</v>
      </c>
      <c r="N278" s="141" t="s">
        <v>634</v>
      </c>
      <c r="O278" s="142" t="s">
        <v>1223</v>
      </c>
      <c r="P278" s="142" t="s">
        <v>1287</v>
      </c>
      <c r="Q278" s="142"/>
      <c r="R278" s="105"/>
      <c r="S278" s="226">
        <v>217.1</v>
      </c>
      <c r="T278" s="283">
        <f t="shared" si="16"/>
        <v>215.71741379310345</v>
      </c>
      <c r="U278" s="276">
        <f t="shared" si="19"/>
        <v>19.646767241379308</v>
      </c>
      <c r="V278" s="232">
        <f t="shared" si="17"/>
        <v>-171.4263769035533</v>
      </c>
    </row>
    <row r="279" spans="1:22" ht="12.75">
      <c r="A279" s="409" t="s">
        <v>174</v>
      </c>
      <c r="B279" s="410">
        <v>4.23</v>
      </c>
      <c r="C279" s="410">
        <v>14.13</v>
      </c>
      <c r="D279" s="410">
        <v>3.99</v>
      </c>
      <c r="E279" s="410">
        <v>3.75</v>
      </c>
      <c r="F279" s="410">
        <v>19.98</v>
      </c>
      <c r="G279" s="411">
        <v>7.5</v>
      </c>
      <c r="H279" s="446">
        <f>((U279/1000*H$6+(1-U279/1000)*D$6)+G279)/(G279/290+1)</f>
        <v>335.4221029411765</v>
      </c>
      <c r="I279" s="450">
        <f>F279+2.15-10*LOG(H279)</f>
        <v>-3.1259167743854164</v>
      </c>
      <c r="J279" s="448">
        <v>28.4</v>
      </c>
      <c r="K279" s="411">
        <v>19.5</v>
      </c>
      <c r="L279" s="411">
        <v>22.7</v>
      </c>
      <c r="M279" s="411">
        <v>49.7</v>
      </c>
      <c r="N279" s="412" t="s">
        <v>589</v>
      </c>
      <c r="O279" s="413" t="s">
        <v>76</v>
      </c>
      <c r="P279" s="413" t="s">
        <v>1287</v>
      </c>
      <c r="Q279" s="414"/>
      <c r="R279" s="105"/>
      <c r="S279" s="226">
        <v>209.38</v>
      </c>
      <c r="T279" s="283">
        <f>(S279-G279)*(G279/290+1)+G279*((G279/290+1)-1)</f>
        <v>207.29500000000002</v>
      </c>
      <c r="U279" s="276">
        <f t="shared" si="19"/>
        <v>9.11875000000002</v>
      </c>
      <c r="V279" s="232">
        <f>S279-H279</f>
        <v>-126.0421029411765</v>
      </c>
    </row>
    <row r="280" spans="1:22" ht="13.5" thickBot="1">
      <c r="A280" s="417" t="s">
        <v>175</v>
      </c>
      <c r="B280" s="418">
        <v>4.23</v>
      </c>
      <c r="C280" s="418">
        <v>14.13</v>
      </c>
      <c r="D280" s="418">
        <v>4.2</v>
      </c>
      <c r="E280" s="418">
        <v>4</v>
      </c>
      <c r="F280" s="418">
        <v>20.09</v>
      </c>
      <c r="G280" s="419">
        <v>7.7</v>
      </c>
      <c r="H280" s="447">
        <f>((U280/1000*H$6+(1-U280/1000)*D$6)+G280)/(G280/290+1)</f>
        <v>342.07187840107485</v>
      </c>
      <c r="I280" s="451">
        <f>F280+2.15-10*LOG(H280)</f>
        <v>-3.1011737246849727</v>
      </c>
      <c r="J280" s="449">
        <v>28.4</v>
      </c>
      <c r="K280" s="419">
        <v>19.5</v>
      </c>
      <c r="L280" s="419">
        <v>22.7</v>
      </c>
      <c r="M280" s="419">
        <v>49.7</v>
      </c>
      <c r="N280" s="420" t="s">
        <v>589</v>
      </c>
      <c r="O280" s="421" t="s">
        <v>76</v>
      </c>
      <c r="P280" s="421" t="s">
        <v>1287</v>
      </c>
      <c r="Q280" s="422"/>
      <c r="R280" s="105"/>
      <c r="S280" s="226">
        <v>210.48</v>
      </c>
      <c r="T280" s="283">
        <f>(S280-G280)*(G280/290+1)+G280*((G280/290+1)-1)</f>
        <v>208.3686068965517</v>
      </c>
      <c r="U280" s="276">
        <f t="shared" si="19"/>
        <v>10.460758620689639</v>
      </c>
      <c r="V280" s="232">
        <f>S280-H280</f>
        <v>-131.59187840107487</v>
      </c>
    </row>
    <row r="281" spans="1:22" ht="12.75">
      <c r="A281" s="423" t="s">
        <v>822</v>
      </c>
      <c r="B281" s="424">
        <v>4.24</v>
      </c>
      <c r="C281" s="424">
        <v>14.23</v>
      </c>
      <c r="D281" s="424">
        <v>4.07</v>
      </c>
      <c r="E281" s="424">
        <v>3.85</v>
      </c>
      <c r="F281" s="424">
        <v>20.08</v>
      </c>
      <c r="G281" s="425">
        <v>7</v>
      </c>
      <c r="H281" s="425">
        <f t="shared" si="15"/>
        <v>404.83950757575764</v>
      </c>
      <c r="I281" s="406">
        <f t="shared" si="18"/>
        <v>-3.8428288793478664</v>
      </c>
      <c r="J281" s="425">
        <v>24.6</v>
      </c>
      <c r="K281" s="425">
        <v>18.6</v>
      </c>
      <c r="L281" s="425">
        <v>20.9</v>
      </c>
      <c r="M281" s="425">
        <v>48.6</v>
      </c>
      <c r="N281" s="426" t="s">
        <v>634</v>
      </c>
      <c r="O281" s="427" t="s">
        <v>1225</v>
      </c>
      <c r="P281" s="427" t="s">
        <v>1296</v>
      </c>
      <c r="Q281" s="427"/>
      <c r="R281" s="105"/>
      <c r="S281" s="226">
        <v>220.1</v>
      </c>
      <c r="T281" s="283">
        <f t="shared" si="16"/>
        <v>218.41275862068966</v>
      </c>
      <c r="U281" s="276">
        <f t="shared" si="19"/>
        <v>23.015948275862073</v>
      </c>
      <c r="V281" s="232">
        <f t="shared" si="17"/>
        <v>-184.73950757575764</v>
      </c>
    </row>
    <row r="282" spans="1:22" ht="12.75">
      <c r="A282" s="97" t="s">
        <v>1108</v>
      </c>
      <c r="B282" s="64">
        <v>4.24</v>
      </c>
      <c r="C282" s="64">
        <v>14.33</v>
      </c>
      <c r="D282" s="64">
        <v>4.13</v>
      </c>
      <c r="E282" s="64">
        <v>3.8</v>
      </c>
      <c r="F282" s="64">
        <v>20.22</v>
      </c>
      <c r="G282" s="65">
        <v>5.2</v>
      </c>
      <c r="H282" s="65">
        <f t="shared" si="15"/>
        <v>386.54472560975603</v>
      </c>
      <c r="I282" s="311">
        <f t="shared" si="18"/>
        <v>-3.501997517128956</v>
      </c>
      <c r="J282" s="65">
        <v>25</v>
      </c>
      <c r="K282" s="65">
        <v>18.5</v>
      </c>
      <c r="L282" s="65">
        <v>20.3</v>
      </c>
      <c r="M282" s="65">
        <v>49.5</v>
      </c>
      <c r="N282" s="67" t="s">
        <v>598</v>
      </c>
      <c r="O282" s="98" t="s">
        <v>1225</v>
      </c>
      <c r="P282" s="98" t="s">
        <v>1296</v>
      </c>
      <c r="Q282" s="98"/>
      <c r="R282" s="105"/>
      <c r="S282" s="226">
        <v>216.7</v>
      </c>
      <c r="T282" s="283">
        <f t="shared" si="16"/>
        <v>215.38565517241378</v>
      </c>
      <c r="U282" s="276">
        <f t="shared" si="19"/>
        <v>19.23206896551722</v>
      </c>
      <c r="V282" s="232">
        <f t="shared" si="17"/>
        <v>-169.84472560975604</v>
      </c>
    </row>
    <row r="283" spans="1:22" ht="12.75">
      <c r="A283" s="97" t="s">
        <v>480</v>
      </c>
      <c r="B283" s="64">
        <v>4.24</v>
      </c>
      <c r="C283" s="64">
        <v>14.71</v>
      </c>
      <c r="D283" s="64">
        <v>4.42</v>
      </c>
      <c r="E283" s="64">
        <v>4.2</v>
      </c>
      <c r="F283" s="64">
        <v>20.63</v>
      </c>
      <c r="G283" s="65">
        <v>5.79</v>
      </c>
      <c r="H283" s="65">
        <f t="shared" si="15"/>
        <v>425.9788703345278</v>
      </c>
      <c r="I283" s="311">
        <f t="shared" si="18"/>
        <v>-3.5138805749543174</v>
      </c>
      <c r="J283" s="65">
        <v>27.04</v>
      </c>
      <c r="K283" s="65">
        <v>15.7</v>
      </c>
      <c r="L283" s="65">
        <v>21.4</v>
      </c>
      <c r="M283" s="65">
        <v>50.21</v>
      </c>
      <c r="N283" s="67" t="s">
        <v>459</v>
      </c>
      <c r="O283" s="98" t="s">
        <v>1227</v>
      </c>
      <c r="P283" s="98" t="s">
        <v>1287</v>
      </c>
      <c r="Q283" s="98"/>
      <c r="R283" s="105"/>
      <c r="S283" s="226">
        <v>223.04999999999998</v>
      </c>
      <c r="T283" s="283">
        <f t="shared" si="16"/>
        <v>221.71330862068965</v>
      </c>
      <c r="U283" s="276">
        <f t="shared" si="19"/>
        <v>27.141635775862056</v>
      </c>
      <c r="V283" s="232">
        <f t="shared" si="17"/>
        <v>-202.92887033452783</v>
      </c>
    </row>
    <row r="284" spans="1:22" ht="12.75">
      <c r="A284" s="97" t="s">
        <v>481</v>
      </c>
      <c r="B284" s="64">
        <v>4.24</v>
      </c>
      <c r="C284" s="64">
        <v>14.71</v>
      </c>
      <c r="D284" s="64">
        <v>4.5</v>
      </c>
      <c r="E284" s="64">
        <v>4.33</v>
      </c>
      <c r="F284" s="64">
        <v>20.67</v>
      </c>
      <c r="G284" s="65">
        <v>5.79</v>
      </c>
      <c r="H284" s="65">
        <f t="shared" si="15"/>
        <v>431.0888703345278</v>
      </c>
      <c r="I284" s="311">
        <f t="shared" si="18"/>
        <v>-3.5256681057206336</v>
      </c>
      <c r="J284" s="65">
        <v>27.04</v>
      </c>
      <c r="K284" s="65">
        <v>15.7</v>
      </c>
      <c r="L284" s="65">
        <v>21.4</v>
      </c>
      <c r="M284" s="65">
        <v>50.21</v>
      </c>
      <c r="N284" s="67" t="s">
        <v>459</v>
      </c>
      <c r="O284" s="98" t="s">
        <v>1227</v>
      </c>
      <c r="P284" s="98" t="s">
        <v>1287</v>
      </c>
      <c r="Q284" s="98"/>
      <c r="R284" s="105"/>
      <c r="S284" s="226">
        <v>223.85</v>
      </c>
      <c r="T284" s="283">
        <f t="shared" si="16"/>
        <v>222.52928103448275</v>
      </c>
      <c r="U284" s="276">
        <f t="shared" si="19"/>
        <v>28.161601293103438</v>
      </c>
      <c r="V284" s="232">
        <f t="shared" si="17"/>
        <v>-207.23887033452783</v>
      </c>
    </row>
    <row r="285" spans="1:22" s="146" customFormat="1" ht="12.75">
      <c r="A285" s="97" t="s">
        <v>314</v>
      </c>
      <c r="B285" s="64">
        <v>4.2377</v>
      </c>
      <c r="C285" s="64">
        <v>14.34</v>
      </c>
      <c r="D285" s="64">
        <v>4.182</v>
      </c>
      <c r="E285" s="64">
        <v>3.967</v>
      </c>
      <c r="F285" s="64">
        <v>20.26</v>
      </c>
      <c r="G285" s="65">
        <v>5.46</v>
      </c>
      <c r="H285" s="65">
        <f t="shared" si="15"/>
        <v>398.63113112604094</v>
      </c>
      <c r="I285" s="311">
        <f t="shared" si="18"/>
        <v>-3.5957121194679615</v>
      </c>
      <c r="J285" s="65">
        <v>31.05</v>
      </c>
      <c r="K285" s="65">
        <v>15.5</v>
      </c>
      <c r="L285" s="65">
        <v>21.8</v>
      </c>
      <c r="M285" s="65">
        <v>49.67</v>
      </c>
      <c r="N285" s="67" t="s">
        <v>669</v>
      </c>
      <c r="O285" s="145" t="s">
        <v>1223</v>
      </c>
      <c r="P285" s="145" t="s">
        <v>1287</v>
      </c>
      <c r="Q285" s="145"/>
      <c r="R285" s="249"/>
      <c r="S285" s="226">
        <v>218.67000000000002</v>
      </c>
      <c r="T285" s="283">
        <f t="shared" si="16"/>
        <v>217.3270282758621</v>
      </c>
      <c r="U285" s="276">
        <f t="shared" si="19"/>
        <v>21.658785344827614</v>
      </c>
      <c r="V285" s="232">
        <f t="shared" si="17"/>
        <v>-179.96113112604093</v>
      </c>
    </row>
    <row r="286" spans="1:22" s="146" customFormat="1" ht="12.75">
      <c r="A286" s="97" t="s">
        <v>173</v>
      </c>
      <c r="B286" s="64">
        <v>4.258</v>
      </c>
      <c r="C286" s="64">
        <v>14.55</v>
      </c>
      <c r="D286" s="64">
        <v>4.589</v>
      </c>
      <c r="E286" s="64">
        <v>4.392</v>
      </c>
      <c r="F286" s="64">
        <v>20.56</v>
      </c>
      <c r="G286" s="65">
        <v>5.7</v>
      </c>
      <c r="H286" s="65">
        <f aca="true" t="shared" si="20" ref="H286:H351">((U286/1000*H$6+(1-U286/1000)*D$6)+G286)/(G286/290+1)</f>
        <v>609.1522907507609</v>
      </c>
      <c r="I286" s="311">
        <f t="shared" si="18"/>
        <v>-5.137258817371237</v>
      </c>
      <c r="J286" s="65">
        <v>22.85</v>
      </c>
      <c r="K286" s="65">
        <v>12.4</v>
      </c>
      <c r="L286" s="65">
        <v>15.8</v>
      </c>
      <c r="M286" s="65">
        <v>27.21</v>
      </c>
      <c r="N286" s="67" t="s">
        <v>846</v>
      </c>
      <c r="O286" s="145" t="s">
        <v>1225</v>
      </c>
      <c r="P286" s="145" t="s">
        <v>1296</v>
      </c>
      <c r="Q286" s="145"/>
      <c r="R286" s="249"/>
      <c r="S286" s="226">
        <v>251.7</v>
      </c>
      <c r="T286" s="283">
        <f aca="true" t="shared" si="21" ref="T286:T351">(S286-G286)*(G286/290+1)+G286*((G286/290+1)-1)</f>
        <v>250.9472068965517</v>
      </c>
      <c r="U286" s="276">
        <f t="shared" si="19"/>
        <v>63.68400862068963</v>
      </c>
      <c r="V286" s="232">
        <f aca="true" t="shared" si="22" ref="V286:V351">S286-H286</f>
        <v>-357.45229075076094</v>
      </c>
    </row>
    <row r="287" spans="1:22" s="146" customFormat="1" ht="12.75">
      <c r="A287" s="97" t="s">
        <v>319</v>
      </c>
      <c r="B287" s="64">
        <v>4.28</v>
      </c>
      <c r="C287" s="64">
        <v>14.23</v>
      </c>
      <c r="D287" s="64">
        <v>4.02</v>
      </c>
      <c r="E287" s="64">
        <v>3.77</v>
      </c>
      <c r="F287" s="64">
        <v>20.08</v>
      </c>
      <c r="G287" s="65">
        <v>3.65</v>
      </c>
      <c r="H287" s="65">
        <f t="shared" si="20"/>
        <v>353.11693980929675</v>
      </c>
      <c r="I287" s="311">
        <f t="shared" si="18"/>
        <v>-3.2491855214037457</v>
      </c>
      <c r="J287" s="65">
        <v>26.7</v>
      </c>
      <c r="K287" s="65">
        <v>19.7</v>
      </c>
      <c r="L287" s="65">
        <v>23</v>
      </c>
      <c r="M287" s="65">
        <v>50</v>
      </c>
      <c r="N287" s="67" t="s">
        <v>578</v>
      </c>
      <c r="O287" s="145" t="s">
        <v>1225</v>
      </c>
      <c r="P287" s="145" t="s">
        <v>1296</v>
      </c>
      <c r="Q287" s="145"/>
      <c r="R287" s="249"/>
      <c r="S287" s="226">
        <v>211</v>
      </c>
      <c r="T287" s="283">
        <f t="shared" si="21"/>
        <v>210.0056896551724</v>
      </c>
      <c r="U287" s="276">
        <f t="shared" si="19"/>
        <v>12.507112068965505</v>
      </c>
      <c r="V287" s="232">
        <f t="shared" si="22"/>
        <v>-142.11693980929675</v>
      </c>
    </row>
    <row r="288" spans="1:22" ht="12.75">
      <c r="A288" s="97" t="s">
        <v>73</v>
      </c>
      <c r="B288" s="64">
        <v>4.3</v>
      </c>
      <c r="C288" s="64">
        <v>14.27</v>
      </c>
      <c r="D288" s="64">
        <v>4.099</v>
      </c>
      <c r="E288" s="64">
        <v>3.868</v>
      </c>
      <c r="F288" s="64">
        <v>20.12</v>
      </c>
      <c r="G288" s="65">
        <v>7.52</v>
      </c>
      <c r="H288" s="65">
        <f>((U288/1000*H$6+(1-U288/1000)*D$6)+G288)/(G288/290+1)</f>
        <v>389.678182710406</v>
      </c>
      <c r="I288" s="311">
        <f>F288+2.15-10*LOG(H288)</f>
        <v>-3.6370609120782404</v>
      </c>
      <c r="J288" s="65">
        <v>25.8</v>
      </c>
      <c r="K288" s="65">
        <v>23.8</v>
      </c>
      <c r="L288" s="65">
        <v>23.9</v>
      </c>
      <c r="M288" s="65">
        <v>51.5</v>
      </c>
      <c r="N288" s="67" t="s">
        <v>663</v>
      </c>
      <c r="O288" s="98" t="s">
        <v>1223</v>
      </c>
      <c r="P288" s="98" t="s">
        <v>1287</v>
      </c>
      <c r="Q288" s="98"/>
      <c r="R288" s="105"/>
      <c r="S288" s="226">
        <v>217.88</v>
      </c>
      <c r="T288" s="283">
        <f>(S288-G288)*(G288/290+1)+G288*((G288/290+1)-1)</f>
        <v>216.00985379310345</v>
      </c>
      <c r="U288" s="276">
        <f t="shared" si="19"/>
        <v>20.012317241379307</v>
      </c>
      <c r="V288" s="232">
        <f>S288-H288</f>
        <v>-171.79818271040602</v>
      </c>
    </row>
    <row r="289" spans="1:22" ht="12.75">
      <c r="A289" s="97" t="s">
        <v>1141</v>
      </c>
      <c r="B289" s="64">
        <v>4.3</v>
      </c>
      <c r="C289" s="64">
        <v>14.51</v>
      </c>
      <c r="D289" s="64">
        <v>4.24</v>
      </c>
      <c r="E289" s="64">
        <v>4.02</v>
      </c>
      <c r="F289" s="64">
        <v>20.41</v>
      </c>
      <c r="G289" s="65">
        <v>5.49</v>
      </c>
      <c r="H289" s="65">
        <f t="shared" si="20"/>
        <v>394.8690947705508</v>
      </c>
      <c r="I289" s="311">
        <f t="shared" si="18"/>
        <v>-3.4045314412943632</v>
      </c>
      <c r="J289" s="65">
        <v>26.8</v>
      </c>
      <c r="K289" s="65">
        <v>16.9</v>
      </c>
      <c r="L289" s="65">
        <v>24.5</v>
      </c>
      <c r="M289" s="65">
        <v>47.1</v>
      </c>
      <c r="N289" s="67" t="s">
        <v>846</v>
      </c>
      <c r="O289" s="98" t="s">
        <v>1223</v>
      </c>
      <c r="P289" s="98" t="s">
        <v>1287</v>
      </c>
      <c r="Q289" s="98"/>
      <c r="R289" s="105"/>
      <c r="S289" s="226">
        <v>218.09</v>
      </c>
      <c r="T289" s="283">
        <f t="shared" si="21"/>
        <v>216.72866931034486</v>
      </c>
      <c r="U289" s="276">
        <f t="shared" si="19"/>
        <v>20.91083663793107</v>
      </c>
      <c r="V289" s="232">
        <f t="shared" si="22"/>
        <v>-176.7790947705508</v>
      </c>
    </row>
    <row r="290" spans="1:22" ht="12.75">
      <c r="A290" s="97" t="s">
        <v>437</v>
      </c>
      <c r="B290" s="64">
        <v>4.3</v>
      </c>
      <c r="C290" s="64">
        <v>14.51</v>
      </c>
      <c r="D290" s="64">
        <v>4.16</v>
      </c>
      <c r="E290" s="64">
        <v>3.94</v>
      </c>
      <c r="F290" s="64">
        <v>20.37</v>
      </c>
      <c r="G290" s="65">
        <v>5.49</v>
      </c>
      <c r="H290" s="65">
        <f t="shared" si="20"/>
        <v>388.6093447705506</v>
      </c>
      <c r="I290" s="311">
        <f aca="true" t="shared" si="23" ref="I290:I355">F290+2.15-10*LOG(H290)</f>
        <v>-3.375132397364581</v>
      </c>
      <c r="J290" s="65">
        <v>26.8</v>
      </c>
      <c r="K290" s="65">
        <v>16.9</v>
      </c>
      <c r="L290" s="65">
        <v>24.5</v>
      </c>
      <c r="M290" s="65">
        <v>47.1</v>
      </c>
      <c r="N290" s="67" t="s">
        <v>846</v>
      </c>
      <c r="O290" s="98" t="s">
        <v>1223</v>
      </c>
      <c r="P290" s="98" t="s">
        <v>1287</v>
      </c>
      <c r="Q290" s="98"/>
      <c r="R290" s="105"/>
      <c r="S290" s="226">
        <v>217.10999999999999</v>
      </c>
      <c r="T290" s="283">
        <f t="shared" si="21"/>
        <v>215.73011689655172</v>
      </c>
      <c r="U290" s="276">
        <f aca="true" t="shared" si="24" ref="U290:U355">(T290-200)*1.25</f>
        <v>19.66264612068965</v>
      </c>
      <c r="V290" s="232">
        <f t="shared" si="22"/>
        <v>-171.4993447705506</v>
      </c>
    </row>
    <row r="291" spans="1:22" ht="12.75">
      <c r="A291" s="97" t="s">
        <v>198</v>
      </c>
      <c r="B291" s="64">
        <v>4.3</v>
      </c>
      <c r="C291" s="64">
        <v>15.85</v>
      </c>
      <c r="D291" s="64">
        <v>5.5</v>
      </c>
      <c r="E291" s="64">
        <v>5.1</v>
      </c>
      <c r="F291" s="64">
        <v>21.83</v>
      </c>
      <c r="G291" s="65">
        <v>6.2</v>
      </c>
      <c r="H291" s="65">
        <f t="shared" si="20"/>
        <v>452.9843298446997</v>
      </c>
      <c r="I291" s="311">
        <f t="shared" si="23"/>
        <v>-2.580831786581143</v>
      </c>
      <c r="J291" s="65">
        <v>29.4</v>
      </c>
      <c r="K291" s="65">
        <v>19.1</v>
      </c>
      <c r="L291" s="65">
        <v>25</v>
      </c>
      <c r="M291" s="65">
        <v>50.5</v>
      </c>
      <c r="N291" s="64" t="s">
        <v>656</v>
      </c>
      <c r="O291" s="98" t="s">
        <v>1225</v>
      </c>
      <c r="P291" s="98" t="s">
        <v>1287</v>
      </c>
      <c r="Q291" s="98"/>
      <c r="R291" s="105"/>
      <c r="S291" s="226">
        <v>227.4</v>
      </c>
      <c r="T291" s="283">
        <f t="shared" si="21"/>
        <v>226.06165517241382</v>
      </c>
      <c r="U291" s="276">
        <f t="shared" si="24"/>
        <v>32.57706896551728</v>
      </c>
      <c r="V291" s="232">
        <f t="shared" si="22"/>
        <v>-225.58432984469968</v>
      </c>
    </row>
    <row r="292" spans="1:22" ht="12.75">
      <c r="A292" s="97" t="s">
        <v>412</v>
      </c>
      <c r="B292" s="64">
        <v>4.297</v>
      </c>
      <c r="C292" s="64">
        <v>14.34</v>
      </c>
      <c r="D292" s="64">
        <v>4.3</v>
      </c>
      <c r="E292" s="64">
        <v>4</v>
      </c>
      <c r="F292" s="64">
        <v>20.37</v>
      </c>
      <c r="G292" s="65">
        <v>6.932</v>
      </c>
      <c r="H292" s="65">
        <f>((U292/1000*H$6+(1-U292/1000)*D$6)+G292)/(G292/290+1)</f>
        <v>359.6423560363989</v>
      </c>
      <c r="I292" s="311">
        <f>F292+2.15-10*LOG(H292)</f>
        <v>-3.038708340890757</v>
      </c>
      <c r="J292" s="65">
        <v>29.46</v>
      </c>
      <c r="K292" s="65">
        <v>17.4</v>
      </c>
      <c r="L292" s="65">
        <v>25</v>
      </c>
      <c r="M292" s="65">
        <v>47.8</v>
      </c>
      <c r="N292" s="67" t="s">
        <v>768</v>
      </c>
      <c r="O292" s="98" t="s">
        <v>1223</v>
      </c>
      <c r="P292" s="98" t="s">
        <v>1287</v>
      </c>
      <c r="Q292" s="98"/>
      <c r="R292" s="105"/>
      <c r="S292" s="226">
        <v>213.004</v>
      </c>
      <c r="T292" s="283">
        <f>(S292-G292)*(G292/290+1)+G292*((G292/290+1)-1)</f>
        <v>211.1635300965517</v>
      </c>
      <c r="U292" s="276">
        <f t="shared" si="24"/>
        <v>13.954412620689638</v>
      </c>
      <c r="V292" s="232">
        <f>S292-H292</f>
        <v>-146.6383560363989</v>
      </c>
    </row>
    <row r="293" spans="1:22" ht="12.75">
      <c r="A293" s="97" t="s">
        <v>1219</v>
      </c>
      <c r="B293" s="64">
        <v>4.32</v>
      </c>
      <c r="C293" s="64">
        <v>14.43</v>
      </c>
      <c r="D293" s="64">
        <v>4.18</v>
      </c>
      <c r="E293" s="64">
        <v>3.97</v>
      </c>
      <c r="F293" s="64">
        <v>20.33</v>
      </c>
      <c r="G293" s="65">
        <v>7.51</v>
      </c>
      <c r="H293" s="65">
        <f t="shared" si="20"/>
        <v>375.13351719269934</v>
      </c>
      <c r="I293" s="311">
        <f t="shared" si="23"/>
        <v>-3.261858689535323</v>
      </c>
      <c r="J293" s="65">
        <v>27.6</v>
      </c>
      <c r="K293" s="65">
        <v>17.3</v>
      </c>
      <c r="L293" s="65">
        <v>25.2</v>
      </c>
      <c r="M293" s="65">
        <v>48.6</v>
      </c>
      <c r="N293" s="67" t="s">
        <v>574</v>
      </c>
      <c r="O293" s="98" t="s">
        <v>1223</v>
      </c>
      <c r="P293" s="98" t="s">
        <v>1287</v>
      </c>
      <c r="Q293" s="98"/>
      <c r="R293" s="105"/>
      <c r="S293" s="226">
        <v>215.6</v>
      </c>
      <c r="T293" s="283">
        <f t="shared" si="21"/>
        <v>213.67329655172412</v>
      </c>
      <c r="U293" s="276">
        <f t="shared" si="24"/>
        <v>17.09162068965515</v>
      </c>
      <c r="V293" s="232">
        <f t="shared" si="22"/>
        <v>-159.53351719269935</v>
      </c>
    </row>
    <row r="294" spans="1:22" ht="12.75">
      <c r="A294" s="97" t="s">
        <v>1220</v>
      </c>
      <c r="B294" s="64">
        <v>4.32</v>
      </c>
      <c r="C294" s="64">
        <v>14.43</v>
      </c>
      <c r="D294" s="64">
        <v>4</v>
      </c>
      <c r="E294" s="64">
        <v>4</v>
      </c>
      <c r="F294" s="64">
        <v>20.27</v>
      </c>
      <c r="G294" s="65">
        <v>6.93</v>
      </c>
      <c r="H294" s="65">
        <f t="shared" si="20"/>
        <v>369.52121276479266</v>
      </c>
      <c r="I294" s="311">
        <f t="shared" si="23"/>
        <v>-3.2563937459082055</v>
      </c>
      <c r="J294" s="65">
        <v>27.6</v>
      </c>
      <c r="K294" s="65">
        <v>17.3</v>
      </c>
      <c r="L294" s="65">
        <v>25.2</v>
      </c>
      <c r="M294" s="65">
        <v>48.6</v>
      </c>
      <c r="N294" s="67" t="s">
        <v>574</v>
      </c>
      <c r="O294" s="98" t="s">
        <v>1223</v>
      </c>
      <c r="P294" s="98" t="s">
        <v>1287</v>
      </c>
      <c r="Q294" s="98"/>
      <c r="R294" s="105"/>
      <c r="S294" s="226">
        <v>214.54999999999998</v>
      </c>
      <c r="T294" s="283">
        <f t="shared" si="21"/>
        <v>212.74700517241374</v>
      </c>
      <c r="U294" s="276">
        <f t="shared" si="24"/>
        <v>15.93375646551717</v>
      </c>
      <c r="V294" s="232">
        <f t="shared" si="22"/>
        <v>-154.97121276479268</v>
      </c>
    </row>
    <row r="295" spans="1:22" ht="12.75">
      <c r="A295" s="97" t="s">
        <v>434</v>
      </c>
      <c r="B295" s="64">
        <v>4.32</v>
      </c>
      <c r="C295" s="64">
        <v>14.59</v>
      </c>
      <c r="D295" s="64">
        <v>4.3</v>
      </c>
      <c r="E295" s="64">
        <v>4.09</v>
      </c>
      <c r="F295" s="64">
        <v>20.49</v>
      </c>
      <c r="G295" s="65">
        <v>8.1</v>
      </c>
      <c r="H295" s="65">
        <f t="shared" si="20"/>
        <v>414.64894481717545</v>
      </c>
      <c r="I295" s="311">
        <f t="shared" si="23"/>
        <v>-3.536805645437081</v>
      </c>
      <c r="J295" s="65">
        <v>24.34</v>
      </c>
      <c r="K295" s="65">
        <v>17.4</v>
      </c>
      <c r="L295" s="65">
        <v>21.5</v>
      </c>
      <c r="M295" s="65">
        <v>49.88</v>
      </c>
      <c r="N295" s="67" t="s">
        <v>587</v>
      </c>
      <c r="O295" s="98" t="s">
        <v>1227</v>
      </c>
      <c r="P295" s="98" t="s">
        <v>1287</v>
      </c>
      <c r="Q295" s="98"/>
      <c r="R295" s="105"/>
      <c r="S295" s="226">
        <v>221.95999999999998</v>
      </c>
      <c r="T295" s="283">
        <f t="shared" si="21"/>
        <v>220.0595724137931</v>
      </c>
      <c r="U295" s="276">
        <f t="shared" si="24"/>
        <v>25.074465517241364</v>
      </c>
      <c r="V295" s="232">
        <f t="shared" si="22"/>
        <v>-192.68894481717547</v>
      </c>
    </row>
    <row r="296" spans="1:22" ht="12.75">
      <c r="A296" s="97" t="s">
        <v>435</v>
      </c>
      <c r="B296" s="64">
        <v>4.32</v>
      </c>
      <c r="C296" s="64">
        <v>14.59</v>
      </c>
      <c r="D296" s="64">
        <v>4.2</v>
      </c>
      <c r="E296" s="64">
        <v>4.1</v>
      </c>
      <c r="F296" s="64">
        <v>20.49</v>
      </c>
      <c r="G296" s="65">
        <v>8.1</v>
      </c>
      <c r="H296" s="65">
        <f t="shared" si="20"/>
        <v>411.5190698171757</v>
      </c>
      <c r="I296" s="311">
        <f t="shared" si="23"/>
        <v>-3.5038996524567665</v>
      </c>
      <c r="J296" s="65">
        <v>24.34</v>
      </c>
      <c r="K296" s="65">
        <v>17.4</v>
      </c>
      <c r="L296" s="65">
        <v>21.5</v>
      </c>
      <c r="M296" s="65">
        <v>49.88</v>
      </c>
      <c r="N296" s="67" t="s">
        <v>587</v>
      </c>
      <c r="O296" s="98" t="s">
        <v>1227</v>
      </c>
      <c r="P296" s="98" t="s">
        <v>1287</v>
      </c>
      <c r="Q296" s="98"/>
      <c r="R296" s="105"/>
      <c r="S296" s="226">
        <v>221.47000000000003</v>
      </c>
      <c r="T296" s="283">
        <f t="shared" si="21"/>
        <v>219.5558862068966</v>
      </c>
      <c r="U296" s="276">
        <f t="shared" si="24"/>
        <v>24.444857758620735</v>
      </c>
      <c r="V296" s="232">
        <f t="shared" si="22"/>
        <v>-190.04906981717568</v>
      </c>
    </row>
    <row r="297" spans="1:22" ht="13.5" thickBot="1">
      <c r="A297" s="138" t="s">
        <v>435</v>
      </c>
      <c r="B297" s="139">
        <v>4.32</v>
      </c>
      <c r="C297" s="139">
        <v>14.59</v>
      </c>
      <c r="D297" s="139">
        <v>4.15</v>
      </c>
      <c r="E297" s="139">
        <v>4</v>
      </c>
      <c r="F297" s="139">
        <v>20.42</v>
      </c>
      <c r="G297" s="140">
        <v>8.1</v>
      </c>
      <c r="H297" s="140">
        <f t="shared" si="20"/>
        <v>407.1755698171755</v>
      </c>
      <c r="I297" s="402">
        <f t="shared" si="23"/>
        <v>-3.527817128162308</v>
      </c>
      <c r="J297" s="140">
        <v>24.34</v>
      </c>
      <c r="K297" s="140">
        <v>17.4</v>
      </c>
      <c r="L297" s="140">
        <v>21.5</v>
      </c>
      <c r="M297" s="140">
        <v>49.88</v>
      </c>
      <c r="N297" s="141" t="s">
        <v>587</v>
      </c>
      <c r="O297" s="142" t="s">
        <v>1227</v>
      </c>
      <c r="P297" s="142" t="s">
        <v>1287</v>
      </c>
      <c r="Q297" s="142"/>
      <c r="R297" s="105"/>
      <c r="S297" s="226">
        <v>220.79</v>
      </c>
      <c r="T297" s="283">
        <f t="shared" si="21"/>
        <v>218.85689310344827</v>
      </c>
      <c r="U297" s="276">
        <f t="shared" si="24"/>
        <v>23.57111637931034</v>
      </c>
      <c r="V297" s="232">
        <f t="shared" si="22"/>
        <v>-186.38556981717548</v>
      </c>
    </row>
    <row r="298" spans="1:22" ht="12.75">
      <c r="A298" s="409" t="s">
        <v>98</v>
      </c>
      <c r="B298" s="410">
        <v>4.33</v>
      </c>
      <c r="C298" s="410">
        <v>14.47</v>
      </c>
      <c r="D298" s="410">
        <v>4.45</v>
      </c>
      <c r="E298" s="410">
        <v>4.3</v>
      </c>
      <c r="F298" s="410">
        <v>20.47</v>
      </c>
      <c r="G298" s="411">
        <v>7.41</v>
      </c>
      <c r="H298" s="446">
        <f t="shared" si="20"/>
        <v>397.4226816768099</v>
      </c>
      <c r="I298" s="450">
        <f t="shared" si="23"/>
        <v>-3.3725264950248146</v>
      </c>
      <c r="J298" s="448">
        <v>27.54</v>
      </c>
      <c r="K298" s="411">
        <v>16.7</v>
      </c>
      <c r="L298" s="411">
        <v>21.7</v>
      </c>
      <c r="M298" s="411">
        <v>50.87</v>
      </c>
      <c r="N298" s="412" t="s">
        <v>658</v>
      </c>
      <c r="O298" s="413" t="s">
        <v>76</v>
      </c>
      <c r="P298" s="413" t="s">
        <v>1287</v>
      </c>
      <c r="Q298" s="414"/>
      <c r="R298" s="105"/>
      <c r="S298" s="226">
        <v>219.06</v>
      </c>
      <c r="T298" s="283">
        <f t="shared" si="21"/>
        <v>217.24736068965518</v>
      </c>
      <c r="U298" s="276">
        <f t="shared" si="24"/>
        <v>21.559200862068977</v>
      </c>
      <c r="V298" s="232">
        <f t="shared" si="22"/>
        <v>-178.36268167680987</v>
      </c>
    </row>
    <row r="299" spans="1:22" ht="13.5" thickBot="1">
      <c r="A299" s="417" t="s">
        <v>23</v>
      </c>
      <c r="B299" s="418">
        <v>4.33</v>
      </c>
      <c r="C299" s="418">
        <v>14.47</v>
      </c>
      <c r="D299" s="418">
        <v>4.24</v>
      </c>
      <c r="E299" s="418">
        <v>4.02</v>
      </c>
      <c r="F299" s="418">
        <v>20.38</v>
      </c>
      <c r="G299" s="419">
        <v>7.67</v>
      </c>
      <c r="H299" s="447">
        <f t="shared" si="20"/>
        <v>388.054442331273</v>
      </c>
      <c r="I299" s="451">
        <f t="shared" si="23"/>
        <v>-3.3589265947410816</v>
      </c>
      <c r="J299" s="449">
        <v>27.54</v>
      </c>
      <c r="K299" s="419">
        <v>16.7</v>
      </c>
      <c r="L299" s="419">
        <v>21.7</v>
      </c>
      <c r="M299" s="419">
        <v>50.87</v>
      </c>
      <c r="N299" s="420" t="s">
        <v>658</v>
      </c>
      <c r="O299" s="421" t="s">
        <v>76</v>
      </c>
      <c r="P299" s="421" t="s">
        <v>1287</v>
      </c>
      <c r="Q299" s="422"/>
      <c r="R299" s="105"/>
      <c r="S299" s="226">
        <v>217.67</v>
      </c>
      <c r="T299" s="283">
        <f t="shared" si="21"/>
        <v>215.75699620689656</v>
      </c>
      <c r="U299" s="276">
        <f t="shared" si="24"/>
        <v>19.6962452586207</v>
      </c>
      <c r="V299" s="232">
        <f t="shared" si="22"/>
        <v>-170.384442331273</v>
      </c>
    </row>
    <row r="300" spans="1:22" ht="12.75">
      <c r="A300" s="423" t="s">
        <v>823</v>
      </c>
      <c r="B300" s="424">
        <v>4.37</v>
      </c>
      <c r="C300" s="424">
        <v>14.48</v>
      </c>
      <c r="D300" s="424">
        <v>4.21</v>
      </c>
      <c r="E300" s="424">
        <v>4</v>
      </c>
      <c r="F300" s="424">
        <v>20.33</v>
      </c>
      <c r="G300" s="425">
        <v>8.8</v>
      </c>
      <c r="H300" s="425">
        <f t="shared" si="20"/>
        <v>400.81927710843365</v>
      </c>
      <c r="I300" s="406">
        <f t="shared" si="23"/>
        <v>-3.5494860043527616</v>
      </c>
      <c r="J300" s="425">
        <v>22.8</v>
      </c>
      <c r="K300" s="425">
        <v>17.5</v>
      </c>
      <c r="L300" s="425">
        <v>22.8</v>
      </c>
      <c r="M300" s="425">
        <v>41</v>
      </c>
      <c r="N300" s="426" t="s">
        <v>824</v>
      </c>
      <c r="O300" s="427" t="s">
        <v>1225</v>
      </c>
      <c r="P300" s="427" t="s">
        <v>1296</v>
      </c>
      <c r="Q300" s="427"/>
      <c r="R300" s="105"/>
      <c r="S300" s="226">
        <v>220</v>
      </c>
      <c r="T300" s="283">
        <f t="shared" si="21"/>
        <v>217.8758620689655</v>
      </c>
      <c r="U300" s="276">
        <f t="shared" si="24"/>
        <v>22.34482758620686</v>
      </c>
      <c r="V300" s="232">
        <f t="shared" si="22"/>
        <v>-180.81927710843365</v>
      </c>
    </row>
    <row r="301" spans="1:22" ht="12.75">
      <c r="A301" s="96" t="s">
        <v>825</v>
      </c>
      <c r="B301" s="64">
        <v>4.37</v>
      </c>
      <c r="C301" s="64">
        <v>13.91</v>
      </c>
      <c r="D301" s="64">
        <v>3.89</v>
      </c>
      <c r="E301" s="64">
        <v>3.64</v>
      </c>
      <c r="F301" s="64">
        <v>19.6</v>
      </c>
      <c r="G301" s="65">
        <v>11.7</v>
      </c>
      <c r="H301" s="65">
        <f t="shared" si="20"/>
        <v>337.9687064965198</v>
      </c>
      <c r="I301" s="311">
        <f t="shared" si="23"/>
        <v>-3.5387648955263167</v>
      </c>
      <c r="J301" s="65">
        <v>29.1</v>
      </c>
      <c r="K301" s="65">
        <v>23.2</v>
      </c>
      <c r="L301" s="65">
        <v>24.7</v>
      </c>
      <c r="M301" s="65">
        <v>47.8</v>
      </c>
      <c r="N301" s="67" t="s">
        <v>578</v>
      </c>
      <c r="O301" s="98" t="s">
        <v>1225</v>
      </c>
      <c r="P301" s="98" t="s">
        <v>1296</v>
      </c>
      <c r="Q301" s="98"/>
      <c r="R301" s="105"/>
      <c r="S301" s="226">
        <v>211</v>
      </c>
      <c r="T301" s="283">
        <f t="shared" si="21"/>
        <v>207.81275862068966</v>
      </c>
      <c r="U301" s="276">
        <f t="shared" si="24"/>
        <v>9.76594827586208</v>
      </c>
      <c r="V301" s="232">
        <f t="shared" si="22"/>
        <v>-126.96870649651981</v>
      </c>
    </row>
    <row r="302" spans="1:22" ht="12.75">
      <c r="A302" s="96" t="s">
        <v>826</v>
      </c>
      <c r="B302" s="64">
        <v>4.4</v>
      </c>
      <c r="C302" s="64">
        <v>14.42</v>
      </c>
      <c r="D302" s="64">
        <v>4.24</v>
      </c>
      <c r="E302" s="64">
        <v>4.02</v>
      </c>
      <c r="F302" s="64">
        <v>20.47</v>
      </c>
      <c r="G302" s="65">
        <v>4.54</v>
      </c>
      <c r="H302" s="65">
        <f t="shared" si="20"/>
        <v>469.57020396211044</v>
      </c>
      <c r="I302" s="311">
        <f t="shared" si="23"/>
        <v>-4.097005314563731</v>
      </c>
      <c r="J302" s="65">
        <v>23.03</v>
      </c>
      <c r="K302" s="65">
        <v>14.6</v>
      </c>
      <c r="L302" s="65">
        <v>19.4</v>
      </c>
      <c r="M302" s="65">
        <v>200.369</v>
      </c>
      <c r="N302" s="67" t="s">
        <v>790</v>
      </c>
      <c r="O302" s="98" t="s">
        <v>1226</v>
      </c>
      <c r="P302" s="98" t="s">
        <v>1287</v>
      </c>
      <c r="Q302" s="98"/>
      <c r="R302" s="105"/>
      <c r="S302" s="226">
        <v>229.5</v>
      </c>
      <c r="T302" s="283">
        <f t="shared" si="21"/>
        <v>228.5528620689655</v>
      </c>
      <c r="U302" s="276">
        <f t="shared" si="24"/>
        <v>35.69107758620689</v>
      </c>
      <c r="V302" s="232">
        <f t="shared" si="22"/>
        <v>-240.07020396211044</v>
      </c>
    </row>
    <row r="303" spans="1:22" ht="12.75">
      <c r="A303" s="96" t="s">
        <v>827</v>
      </c>
      <c r="B303" s="64">
        <v>4.41</v>
      </c>
      <c r="C303" s="64">
        <v>14.32</v>
      </c>
      <c r="D303" s="64">
        <v>4.27</v>
      </c>
      <c r="E303" s="64">
        <v>4.07</v>
      </c>
      <c r="F303" s="64">
        <v>20.18</v>
      </c>
      <c r="G303" s="65">
        <v>6.6</v>
      </c>
      <c r="H303" s="65">
        <f t="shared" si="20"/>
        <v>606.1640214093054</v>
      </c>
      <c r="I303" s="311">
        <f t="shared" si="23"/>
        <v>-5.495901554444831</v>
      </c>
      <c r="J303" s="65">
        <v>19.6</v>
      </c>
      <c r="K303" s="65">
        <v>14.5</v>
      </c>
      <c r="L303" s="65">
        <v>18.1</v>
      </c>
      <c r="M303" s="65">
        <v>38.3</v>
      </c>
      <c r="N303" s="67" t="s">
        <v>605</v>
      </c>
      <c r="O303" s="98" t="s">
        <v>1225</v>
      </c>
      <c r="P303" s="98" t="s">
        <v>1296</v>
      </c>
      <c r="Q303" s="98"/>
      <c r="R303" s="105"/>
      <c r="S303" s="226">
        <v>251.5</v>
      </c>
      <c r="T303" s="283">
        <f t="shared" si="21"/>
        <v>250.62379310344826</v>
      </c>
      <c r="U303" s="276">
        <f t="shared" si="24"/>
        <v>63.27974137931033</v>
      </c>
      <c r="V303" s="232">
        <f t="shared" si="22"/>
        <v>-354.6640214093054</v>
      </c>
    </row>
    <row r="304" spans="1:22" ht="12.75">
      <c r="A304" s="96" t="s">
        <v>828</v>
      </c>
      <c r="B304" s="64">
        <v>4.47</v>
      </c>
      <c r="C304" s="64">
        <v>14.34</v>
      </c>
      <c r="D304" s="64">
        <v>4.33</v>
      </c>
      <c r="E304" s="64">
        <v>4.1</v>
      </c>
      <c r="F304" s="64">
        <v>20.19</v>
      </c>
      <c r="G304" s="65">
        <v>3.9</v>
      </c>
      <c r="H304" s="65">
        <f t="shared" si="20"/>
        <v>656.0402624191898</v>
      </c>
      <c r="I304" s="311">
        <f t="shared" si="23"/>
        <v>-5.829304936590514</v>
      </c>
      <c r="J304" s="65">
        <v>22.4</v>
      </c>
      <c r="K304" s="65">
        <v>13.3</v>
      </c>
      <c r="L304" s="65">
        <v>18</v>
      </c>
      <c r="M304" s="65">
        <v>42.8</v>
      </c>
      <c r="N304" s="67" t="s">
        <v>584</v>
      </c>
      <c r="O304" s="98" t="s">
        <v>1225</v>
      </c>
      <c r="P304" s="98" t="s">
        <v>1296</v>
      </c>
      <c r="Q304" s="98"/>
      <c r="R304" s="105"/>
      <c r="S304" s="226">
        <v>258.5</v>
      </c>
      <c r="T304" s="283">
        <f t="shared" si="21"/>
        <v>258.07637931034475</v>
      </c>
      <c r="U304" s="276">
        <f t="shared" si="24"/>
        <v>72.59547413793094</v>
      </c>
      <c r="V304" s="232">
        <f t="shared" si="22"/>
        <v>-397.54026241918984</v>
      </c>
    </row>
    <row r="305" spans="1:22" ht="12.75">
      <c r="A305" s="96" t="s">
        <v>516</v>
      </c>
      <c r="B305" s="64">
        <v>4.47</v>
      </c>
      <c r="C305" s="64">
        <v>14.35</v>
      </c>
      <c r="D305" s="64">
        <v>4.16</v>
      </c>
      <c r="E305" s="64">
        <v>3.94</v>
      </c>
      <c r="F305" s="64">
        <v>20.24</v>
      </c>
      <c r="G305" s="65">
        <v>7.48</v>
      </c>
      <c r="H305" s="65">
        <f t="shared" si="20"/>
        <v>387.9650282371926</v>
      </c>
      <c r="I305" s="311">
        <f t="shared" si="23"/>
        <v>-3.4979257938769734</v>
      </c>
      <c r="J305" s="65">
        <v>25.43</v>
      </c>
      <c r="K305" s="65">
        <v>17.6</v>
      </c>
      <c r="L305" s="65">
        <v>21.6</v>
      </c>
      <c r="M305" s="65">
        <v>199.49</v>
      </c>
      <c r="N305" s="67" t="s">
        <v>635</v>
      </c>
      <c r="O305" s="98" t="s">
        <v>1226</v>
      </c>
      <c r="P305" s="98" t="s">
        <v>1287</v>
      </c>
      <c r="Q305" s="98"/>
      <c r="R305" s="105"/>
      <c r="S305" s="226">
        <v>217.6</v>
      </c>
      <c r="T305" s="283">
        <f t="shared" si="21"/>
        <v>215.73257931034485</v>
      </c>
      <c r="U305" s="276">
        <f t="shared" si="24"/>
        <v>19.665724137931058</v>
      </c>
      <c r="V305" s="232">
        <f t="shared" si="22"/>
        <v>-170.3650282371926</v>
      </c>
    </row>
    <row r="306" spans="1:22" ht="12.75">
      <c r="A306" s="96" t="s">
        <v>829</v>
      </c>
      <c r="B306" s="64">
        <v>4.49</v>
      </c>
      <c r="C306" s="64">
        <v>14.51</v>
      </c>
      <c r="D306" s="64">
        <v>3.66</v>
      </c>
      <c r="E306" s="64">
        <v>3.51</v>
      </c>
      <c r="F306" s="64">
        <v>19.94</v>
      </c>
      <c r="G306" s="65">
        <v>5.89</v>
      </c>
      <c r="H306" s="65">
        <f t="shared" si="20"/>
        <v>436.64713671043296</v>
      </c>
      <c r="I306" s="311">
        <f t="shared" si="23"/>
        <v>-4.311306166416667</v>
      </c>
      <c r="J306" s="65">
        <v>22.9</v>
      </c>
      <c r="K306" s="65">
        <v>15.8</v>
      </c>
      <c r="L306" s="65">
        <v>21.7</v>
      </c>
      <c r="M306" s="65">
        <v>200.1</v>
      </c>
      <c r="N306" s="67" t="s">
        <v>629</v>
      </c>
      <c r="O306" s="98" t="s">
        <v>1226</v>
      </c>
      <c r="P306" s="98" t="s">
        <v>1287</v>
      </c>
      <c r="Q306" s="98"/>
      <c r="R306" s="105"/>
      <c r="S306" s="226">
        <v>224.75</v>
      </c>
      <c r="T306" s="283">
        <f t="shared" si="21"/>
        <v>223.42475000000002</v>
      </c>
      <c r="U306" s="276">
        <f t="shared" si="24"/>
        <v>29.28093750000002</v>
      </c>
      <c r="V306" s="232">
        <f t="shared" si="22"/>
        <v>-211.89713671043296</v>
      </c>
    </row>
    <row r="307" spans="1:22" ht="12.75">
      <c r="A307" s="96" t="s">
        <v>847</v>
      </c>
      <c r="B307" s="64">
        <v>4.49</v>
      </c>
      <c r="C307" s="64">
        <v>14.51</v>
      </c>
      <c r="D307" s="64">
        <v>4.27</v>
      </c>
      <c r="E307" s="64">
        <v>4.07</v>
      </c>
      <c r="F307" s="64">
        <v>20.43</v>
      </c>
      <c r="G307" s="65">
        <v>5.89</v>
      </c>
      <c r="H307" s="65">
        <f t="shared" si="20"/>
        <v>461.0473867104331</v>
      </c>
      <c r="I307" s="311">
        <f t="shared" si="23"/>
        <v>-4.057455647155038</v>
      </c>
      <c r="J307" s="65">
        <v>22.9</v>
      </c>
      <c r="K307" s="65">
        <v>15.8</v>
      </c>
      <c r="L307" s="65">
        <v>21.7</v>
      </c>
      <c r="M307" s="65">
        <v>200.1</v>
      </c>
      <c r="N307" s="67" t="s">
        <v>629</v>
      </c>
      <c r="O307" s="98" t="s">
        <v>1226</v>
      </c>
      <c r="P307" s="98" t="s">
        <v>1287</v>
      </c>
      <c r="Q307" s="98"/>
      <c r="R307" s="105"/>
      <c r="S307" s="226">
        <v>228.57</v>
      </c>
      <c r="T307" s="283">
        <f t="shared" si="21"/>
        <v>227.3223355172414</v>
      </c>
      <c r="U307" s="276">
        <f t="shared" si="24"/>
        <v>34.152919396551766</v>
      </c>
      <c r="V307" s="232">
        <f t="shared" si="22"/>
        <v>-232.4773867104331</v>
      </c>
    </row>
    <row r="308" spans="1:22" ht="12.75">
      <c r="A308" s="96" t="s">
        <v>1046</v>
      </c>
      <c r="B308" s="64">
        <v>4.61</v>
      </c>
      <c r="C308" s="64">
        <v>14.71</v>
      </c>
      <c r="D308" s="64">
        <v>4.27</v>
      </c>
      <c r="E308" s="64">
        <v>4.07</v>
      </c>
      <c r="F308" s="64">
        <v>20.55</v>
      </c>
      <c r="G308" s="65">
        <v>5</v>
      </c>
      <c r="H308" s="65">
        <f t="shared" si="20"/>
        <v>401.8104809322032</v>
      </c>
      <c r="I308" s="311">
        <f t="shared" si="23"/>
        <v>-3.340212608135623</v>
      </c>
      <c r="J308" s="65">
        <v>28.4</v>
      </c>
      <c r="K308" s="65">
        <v>15.8</v>
      </c>
      <c r="L308" s="65">
        <v>20.5</v>
      </c>
      <c r="M308" s="65">
        <v>50</v>
      </c>
      <c r="N308" s="67" t="s">
        <v>708</v>
      </c>
      <c r="O308" s="98" t="s">
        <v>1227</v>
      </c>
      <c r="P308" s="98" t="s">
        <v>1287</v>
      </c>
      <c r="Q308" s="98"/>
      <c r="R308" s="105"/>
      <c r="S308" s="226">
        <v>219.03</v>
      </c>
      <c r="T308" s="283">
        <f t="shared" si="21"/>
        <v>217.8063793103448</v>
      </c>
      <c r="U308" s="276">
        <f t="shared" si="24"/>
        <v>22.257974137930994</v>
      </c>
      <c r="V308" s="232">
        <f t="shared" si="22"/>
        <v>-182.78048093220318</v>
      </c>
    </row>
    <row r="309" spans="1:22" ht="12.75">
      <c r="A309" s="96" t="s">
        <v>848</v>
      </c>
      <c r="B309" s="64">
        <v>4.64</v>
      </c>
      <c r="C309" s="64">
        <v>14.55</v>
      </c>
      <c r="D309" s="64">
        <v>4.39</v>
      </c>
      <c r="E309" s="64">
        <v>4.18</v>
      </c>
      <c r="F309" s="64">
        <v>20.47</v>
      </c>
      <c r="G309" s="65">
        <v>8.8</v>
      </c>
      <c r="H309" s="65">
        <f t="shared" si="20"/>
        <v>494.0767771084335</v>
      </c>
      <c r="I309" s="311">
        <f t="shared" si="23"/>
        <v>-4.31794441400687</v>
      </c>
      <c r="J309" s="65">
        <v>34</v>
      </c>
      <c r="K309" s="65">
        <v>12.8</v>
      </c>
      <c r="L309" s="65">
        <v>17</v>
      </c>
      <c r="M309" s="65">
        <v>50.9</v>
      </c>
      <c r="N309" s="67" t="s">
        <v>1101</v>
      </c>
      <c r="O309" s="98" t="s">
        <v>1225</v>
      </c>
      <c r="P309" s="98" t="s">
        <v>1296</v>
      </c>
      <c r="Q309" s="98"/>
      <c r="R309" s="105"/>
      <c r="S309" s="226">
        <v>234.6</v>
      </c>
      <c r="T309" s="283">
        <f t="shared" si="21"/>
        <v>232.9188965517241</v>
      </c>
      <c r="U309" s="276">
        <f t="shared" si="24"/>
        <v>41.14862068965511</v>
      </c>
      <c r="V309" s="232">
        <f t="shared" si="22"/>
        <v>-259.47677710843345</v>
      </c>
    </row>
    <row r="310" spans="1:22" ht="12.75">
      <c r="A310" s="96" t="s">
        <v>849</v>
      </c>
      <c r="B310" s="64">
        <v>4.68</v>
      </c>
      <c r="C310" s="64">
        <v>14.59</v>
      </c>
      <c r="D310" s="64">
        <v>4.21</v>
      </c>
      <c r="E310" s="64">
        <v>4</v>
      </c>
      <c r="F310" s="64">
        <v>20.4</v>
      </c>
      <c r="G310" s="65">
        <v>7</v>
      </c>
      <c r="H310" s="65">
        <f t="shared" si="20"/>
        <v>410.5882575757576</v>
      </c>
      <c r="I310" s="311">
        <f t="shared" si="23"/>
        <v>-3.5840652481300808</v>
      </c>
      <c r="J310" s="65">
        <v>25.7</v>
      </c>
      <c r="K310" s="65">
        <v>18.1</v>
      </c>
      <c r="L310" s="65">
        <v>20.8</v>
      </c>
      <c r="M310" s="65">
        <v>48.6</v>
      </c>
      <c r="N310" s="67" t="s">
        <v>589</v>
      </c>
      <c r="O310" s="98" t="s">
        <v>1225</v>
      </c>
      <c r="P310" s="98" t="s">
        <v>1296</v>
      </c>
      <c r="Q310" s="98"/>
      <c r="R310" s="105"/>
      <c r="S310" s="226">
        <v>221</v>
      </c>
      <c r="T310" s="283">
        <f t="shared" si="21"/>
        <v>219.33448275862068</v>
      </c>
      <c r="U310" s="276">
        <f t="shared" si="24"/>
        <v>24.16810344827585</v>
      </c>
      <c r="V310" s="232">
        <f t="shared" si="22"/>
        <v>-189.5882575757576</v>
      </c>
    </row>
    <row r="311" spans="1:22" ht="12.75">
      <c r="A311" s="97" t="s">
        <v>484</v>
      </c>
      <c r="B311" s="64">
        <v>4.68</v>
      </c>
      <c r="C311" s="64">
        <v>15.06</v>
      </c>
      <c r="D311" s="64">
        <v>4.6</v>
      </c>
      <c r="E311" s="64">
        <v>4.38</v>
      </c>
      <c r="F311" s="64">
        <v>20.98</v>
      </c>
      <c r="G311" s="65">
        <v>5.21</v>
      </c>
      <c r="H311" s="65">
        <f t="shared" si="20"/>
        <v>438.20047021188316</v>
      </c>
      <c r="I311" s="311">
        <f t="shared" si="23"/>
        <v>-3.2867283924549113</v>
      </c>
      <c r="J311" s="65">
        <v>26.49</v>
      </c>
      <c r="K311" s="65">
        <v>14.8</v>
      </c>
      <c r="L311" s="65">
        <v>20.6</v>
      </c>
      <c r="M311" s="65">
        <v>48.18</v>
      </c>
      <c r="N311" s="67" t="s">
        <v>443</v>
      </c>
      <c r="O311" s="98" t="s">
        <v>1227</v>
      </c>
      <c r="P311" s="98" t="s">
        <v>1287</v>
      </c>
      <c r="Q311" s="98"/>
      <c r="R311" s="105"/>
      <c r="S311" s="226">
        <v>224.79000000000002</v>
      </c>
      <c r="T311" s="283">
        <f t="shared" si="21"/>
        <v>223.61846862068967</v>
      </c>
      <c r="U311" s="276">
        <f t="shared" si="24"/>
        <v>29.523085775862086</v>
      </c>
      <c r="V311" s="232">
        <f t="shared" si="22"/>
        <v>-213.41047021188314</v>
      </c>
    </row>
    <row r="312" spans="1:22" ht="12.75">
      <c r="A312" s="97" t="s">
        <v>485</v>
      </c>
      <c r="B312" s="64">
        <v>4.68</v>
      </c>
      <c r="C312" s="64">
        <v>15.06</v>
      </c>
      <c r="D312" s="64">
        <v>4.75</v>
      </c>
      <c r="E312" s="64">
        <v>4.6</v>
      </c>
      <c r="F312" s="64">
        <v>21.06</v>
      </c>
      <c r="G312" s="65">
        <v>5.21</v>
      </c>
      <c r="H312" s="65">
        <f t="shared" si="20"/>
        <v>433.856970211883</v>
      </c>
      <c r="I312" s="311">
        <f t="shared" si="23"/>
        <v>-3.1634657908468355</v>
      </c>
      <c r="J312" s="65">
        <v>26.49</v>
      </c>
      <c r="K312" s="65">
        <v>14.8</v>
      </c>
      <c r="L312" s="65">
        <v>20.6</v>
      </c>
      <c r="M312" s="65">
        <v>48.18</v>
      </c>
      <c r="N312" s="67" t="s">
        <v>443</v>
      </c>
      <c r="O312" s="98" t="s">
        <v>1227</v>
      </c>
      <c r="P312" s="98" t="s">
        <v>1287</v>
      </c>
      <c r="Q312" s="98"/>
      <c r="R312" s="105"/>
      <c r="S312" s="226">
        <v>224.10999999999999</v>
      </c>
      <c r="T312" s="283">
        <f t="shared" si="21"/>
        <v>222.9262520689655</v>
      </c>
      <c r="U312" s="276">
        <f t="shared" si="24"/>
        <v>28.657815086206888</v>
      </c>
      <c r="V312" s="232">
        <f t="shared" si="22"/>
        <v>-209.746970211883</v>
      </c>
    </row>
    <row r="313" spans="1:22" ht="12.75">
      <c r="A313" s="96" t="s">
        <v>862</v>
      </c>
      <c r="B313" s="64">
        <v>4.73</v>
      </c>
      <c r="C313" s="64">
        <v>14.92</v>
      </c>
      <c r="D313" s="64">
        <v>4.59</v>
      </c>
      <c r="E313" s="64">
        <v>4.39</v>
      </c>
      <c r="F313" s="64">
        <v>20.87</v>
      </c>
      <c r="G313" s="65">
        <v>6.8</v>
      </c>
      <c r="H313" s="65">
        <f t="shared" si="20"/>
        <v>487.6165094339621</v>
      </c>
      <c r="I313" s="311">
        <f t="shared" si="23"/>
        <v>-3.860784012832795</v>
      </c>
      <c r="J313" s="65">
        <v>26.2</v>
      </c>
      <c r="K313" s="65">
        <v>13</v>
      </c>
      <c r="L313" s="65">
        <v>18.2</v>
      </c>
      <c r="M313" s="65">
        <v>26.9</v>
      </c>
      <c r="N313" s="67" t="s">
        <v>863</v>
      </c>
      <c r="O313" s="98" t="s">
        <v>1225</v>
      </c>
      <c r="P313" s="98" t="s">
        <v>1296</v>
      </c>
      <c r="Q313" s="98"/>
      <c r="R313" s="105"/>
      <c r="S313" s="226">
        <v>233</v>
      </c>
      <c r="T313" s="283">
        <f t="shared" si="21"/>
        <v>231.66344827586204</v>
      </c>
      <c r="U313" s="276">
        <f t="shared" si="24"/>
        <v>39.57931034482755</v>
      </c>
      <c r="V313" s="232">
        <f t="shared" si="22"/>
        <v>-254.6165094339621</v>
      </c>
    </row>
    <row r="314" spans="1:22" ht="12.75">
      <c r="A314" s="97" t="s">
        <v>101</v>
      </c>
      <c r="B314" s="64">
        <v>4.74</v>
      </c>
      <c r="C314" s="64">
        <v>14.8</v>
      </c>
      <c r="D314" s="64">
        <v>4.39</v>
      </c>
      <c r="E314" s="64">
        <v>4.21</v>
      </c>
      <c r="F314" s="64">
        <v>20.71</v>
      </c>
      <c r="G314" s="65">
        <v>5.81</v>
      </c>
      <c r="H314" s="65">
        <f t="shared" si="20"/>
        <v>414.1877633066832</v>
      </c>
      <c r="I314" s="311">
        <f t="shared" si="23"/>
        <v>-3.311972640241496</v>
      </c>
      <c r="J314" s="65">
        <v>28.9</v>
      </c>
      <c r="K314" s="65">
        <v>15.8</v>
      </c>
      <c r="L314" s="65">
        <v>20.6</v>
      </c>
      <c r="M314" s="65">
        <v>46.6</v>
      </c>
      <c r="N314" s="67" t="s">
        <v>658</v>
      </c>
      <c r="O314" s="98" t="s">
        <v>1224</v>
      </c>
      <c r="P314" s="98" t="s">
        <v>1287</v>
      </c>
      <c r="Q314" s="98"/>
      <c r="R314" s="105"/>
      <c r="S314" s="226">
        <v>221.20999999999998</v>
      </c>
      <c r="T314" s="283">
        <f t="shared" si="21"/>
        <v>219.83182793103447</v>
      </c>
      <c r="U314" s="276">
        <f t="shared" si="24"/>
        <v>24.789784913793085</v>
      </c>
      <c r="V314" s="232">
        <f t="shared" si="22"/>
        <v>-192.97776330668324</v>
      </c>
    </row>
    <row r="315" spans="1:22" ht="12.75">
      <c r="A315" s="97" t="s">
        <v>102</v>
      </c>
      <c r="B315" s="64">
        <v>4.74</v>
      </c>
      <c r="C315" s="64">
        <v>14.8</v>
      </c>
      <c r="D315" s="64">
        <v>4.6</v>
      </c>
      <c r="E315" s="64">
        <v>4.45</v>
      </c>
      <c r="F315" s="64">
        <v>20.79</v>
      </c>
      <c r="G315" s="65">
        <v>5.81</v>
      </c>
      <c r="H315" s="65">
        <f t="shared" si="20"/>
        <v>420.4475133066835</v>
      </c>
      <c r="I315" s="311">
        <f t="shared" si="23"/>
        <v>-3.29711788233784</v>
      </c>
      <c r="J315" s="65">
        <v>28.9</v>
      </c>
      <c r="K315" s="65">
        <v>15.8</v>
      </c>
      <c r="L315" s="65">
        <v>20.6</v>
      </c>
      <c r="M315" s="65">
        <v>46.6</v>
      </c>
      <c r="N315" s="67" t="s">
        <v>658</v>
      </c>
      <c r="O315" s="98" t="s">
        <v>1224</v>
      </c>
      <c r="P315" s="98" t="s">
        <v>1287</v>
      </c>
      <c r="Q315" s="98"/>
      <c r="R315" s="105"/>
      <c r="S315" s="226">
        <v>222.19000000000003</v>
      </c>
      <c r="T315" s="283">
        <f t="shared" si="21"/>
        <v>220.83146172413797</v>
      </c>
      <c r="U315" s="276">
        <f t="shared" si="24"/>
        <v>26.039327155172458</v>
      </c>
      <c r="V315" s="232">
        <f t="shared" si="22"/>
        <v>-198.25751330668348</v>
      </c>
    </row>
    <row r="316" spans="1:22" ht="12.75">
      <c r="A316" s="96" t="s">
        <v>390</v>
      </c>
      <c r="B316" s="64">
        <v>4.75</v>
      </c>
      <c r="C316" s="64">
        <v>14.7</v>
      </c>
      <c r="D316" s="64">
        <v>4.27</v>
      </c>
      <c r="E316" s="64">
        <v>4.07</v>
      </c>
      <c r="F316" s="64">
        <v>20.57</v>
      </c>
      <c r="G316" s="65">
        <v>7.22</v>
      </c>
      <c r="H316" s="65">
        <f t="shared" si="20"/>
        <v>360.3502684879888</v>
      </c>
      <c r="I316" s="311">
        <f t="shared" si="23"/>
        <v>-2.847248499775578</v>
      </c>
      <c r="J316" s="65">
        <v>30.3</v>
      </c>
      <c r="K316" s="65">
        <v>19.6</v>
      </c>
      <c r="L316" s="65">
        <v>24.5</v>
      </c>
      <c r="M316" s="65">
        <v>49.9</v>
      </c>
      <c r="N316" s="67" t="s">
        <v>639</v>
      </c>
      <c r="O316" s="98" t="s">
        <v>1223</v>
      </c>
      <c r="P316" s="98" t="s">
        <v>1287</v>
      </c>
      <c r="Q316" s="98"/>
      <c r="R316" s="105"/>
      <c r="S316" s="226">
        <v>213.20000000000002</v>
      </c>
      <c r="T316" s="283">
        <f t="shared" si="21"/>
        <v>211.28794482758622</v>
      </c>
      <c r="U316" s="276">
        <f t="shared" si="24"/>
        <v>14.10993103448277</v>
      </c>
      <c r="V316" s="232">
        <f t="shared" si="22"/>
        <v>-147.15026848798877</v>
      </c>
    </row>
    <row r="317" spans="1:22" ht="12.75">
      <c r="A317" s="96" t="s">
        <v>391</v>
      </c>
      <c r="B317" s="64">
        <v>4.75</v>
      </c>
      <c r="C317" s="64">
        <v>14.7</v>
      </c>
      <c r="D317" s="64">
        <v>4.6</v>
      </c>
      <c r="E317" s="64">
        <v>4.45</v>
      </c>
      <c r="F317" s="64">
        <v>20.7</v>
      </c>
      <c r="G317" s="65">
        <v>7.5</v>
      </c>
      <c r="H317" s="65">
        <f t="shared" si="20"/>
        <v>371.9586029411765</v>
      </c>
      <c r="I317" s="311">
        <f t="shared" si="23"/>
        <v>-2.8549460785331</v>
      </c>
      <c r="J317" s="65">
        <v>30.3</v>
      </c>
      <c r="K317" s="65">
        <v>19.6</v>
      </c>
      <c r="L317" s="65">
        <v>24.5</v>
      </c>
      <c r="M317" s="65">
        <v>49.9</v>
      </c>
      <c r="N317" s="67" t="s">
        <v>639</v>
      </c>
      <c r="O317" s="98" t="s">
        <v>1223</v>
      </c>
      <c r="P317" s="98" t="s">
        <v>1287</v>
      </c>
      <c r="Q317" s="98"/>
      <c r="R317" s="105"/>
      <c r="S317" s="226">
        <v>215.1</v>
      </c>
      <c r="T317" s="283">
        <f t="shared" si="21"/>
        <v>213.16293103448277</v>
      </c>
      <c r="U317" s="276">
        <f t="shared" si="24"/>
        <v>16.45366379310346</v>
      </c>
      <c r="V317" s="232">
        <f t="shared" si="22"/>
        <v>-156.85860294117649</v>
      </c>
    </row>
    <row r="318" spans="1:22" ht="12.75">
      <c r="A318" s="97" t="s">
        <v>1216</v>
      </c>
      <c r="B318" s="64">
        <v>4.76</v>
      </c>
      <c r="C318" s="64">
        <v>14.7</v>
      </c>
      <c r="D318" s="64">
        <v>4.3</v>
      </c>
      <c r="E318" s="64">
        <v>4.1</v>
      </c>
      <c r="F318" s="64">
        <v>20.61</v>
      </c>
      <c r="G318" s="65">
        <v>6.93</v>
      </c>
      <c r="H318" s="65">
        <f t="shared" si="20"/>
        <v>350.4864627647928</v>
      </c>
      <c r="I318" s="311">
        <f t="shared" si="23"/>
        <v>-2.6867124837946044</v>
      </c>
      <c r="J318" s="65">
        <v>29.8</v>
      </c>
      <c r="K318" s="65">
        <v>17.1</v>
      </c>
      <c r="L318" s="65">
        <v>26.3</v>
      </c>
      <c r="M318" s="65">
        <v>49</v>
      </c>
      <c r="N318" s="67" t="s">
        <v>639</v>
      </c>
      <c r="O318" s="98" t="s">
        <v>1223</v>
      </c>
      <c r="P318" s="98" t="s">
        <v>1287</v>
      </c>
      <c r="Q318" s="98"/>
      <c r="R318" s="105"/>
      <c r="S318" s="226">
        <v>211.57</v>
      </c>
      <c r="T318" s="283">
        <f t="shared" si="21"/>
        <v>209.69579344827582</v>
      </c>
      <c r="U318" s="276">
        <f t="shared" si="24"/>
        <v>12.119741810344777</v>
      </c>
      <c r="V318" s="232">
        <f t="shared" si="22"/>
        <v>-138.9164627647928</v>
      </c>
    </row>
    <row r="319" spans="1:22" ht="12.75">
      <c r="A319" s="97" t="s">
        <v>1217</v>
      </c>
      <c r="B319" s="64">
        <v>4.76</v>
      </c>
      <c r="C319" s="64">
        <v>14.7</v>
      </c>
      <c r="D319" s="64">
        <v>4.6</v>
      </c>
      <c r="E319" s="64">
        <v>4.45</v>
      </c>
      <c r="F319" s="64">
        <v>20.7</v>
      </c>
      <c r="G319" s="65">
        <v>7.51</v>
      </c>
      <c r="H319" s="65">
        <f t="shared" si="20"/>
        <v>371.87589219269944</v>
      </c>
      <c r="I319" s="311">
        <f t="shared" si="23"/>
        <v>-2.853980250192503</v>
      </c>
      <c r="J319" s="65">
        <v>29.8</v>
      </c>
      <c r="K319" s="65">
        <v>17.1</v>
      </c>
      <c r="L319" s="65">
        <v>26.3</v>
      </c>
      <c r="M319" s="65">
        <v>49</v>
      </c>
      <c r="N319" s="67" t="s">
        <v>639</v>
      </c>
      <c r="O319" s="98" t="s">
        <v>1223</v>
      </c>
      <c r="P319" s="98" t="s">
        <v>1287</v>
      </c>
      <c r="Q319" s="98"/>
      <c r="R319" s="105"/>
      <c r="S319" s="226">
        <v>215.09</v>
      </c>
      <c r="T319" s="283">
        <f t="shared" si="21"/>
        <v>213.15008931034484</v>
      </c>
      <c r="U319" s="276">
        <f t="shared" si="24"/>
        <v>16.43761163793105</v>
      </c>
      <c r="V319" s="232">
        <f t="shared" si="22"/>
        <v>-156.78589219269944</v>
      </c>
    </row>
    <row r="320" spans="1:22" ht="12.75">
      <c r="A320" s="96" t="s">
        <v>864</v>
      </c>
      <c r="B320" s="64">
        <v>4.78</v>
      </c>
      <c r="C320" s="64">
        <v>14.71</v>
      </c>
      <c r="D320" s="64">
        <v>4.36</v>
      </c>
      <c r="E320" s="64">
        <v>4.16</v>
      </c>
      <c r="F320" s="64">
        <v>20.6</v>
      </c>
      <c r="G320" s="65">
        <v>4.33</v>
      </c>
      <c r="H320" s="65">
        <f t="shared" si="20"/>
        <v>465.05567135103433</v>
      </c>
      <c r="I320" s="311">
        <f t="shared" si="23"/>
        <v>-3.925049449616715</v>
      </c>
      <c r="J320" s="65">
        <v>20.5</v>
      </c>
      <c r="K320" s="65">
        <v>14.8</v>
      </c>
      <c r="L320" s="65">
        <v>19.1</v>
      </c>
      <c r="M320" s="65">
        <v>199.9</v>
      </c>
      <c r="N320" s="67" t="s">
        <v>600</v>
      </c>
      <c r="O320" s="98" t="s">
        <v>1226</v>
      </c>
      <c r="P320" s="98" t="s">
        <v>1287</v>
      </c>
      <c r="Q320" s="98"/>
      <c r="R320" s="105"/>
      <c r="S320" s="226">
        <v>228.73</v>
      </c>
      <c r="T320" s="283">
        <f t="shared" si="21"/>
        <v>227.81517551724136</v>
      </c>
      <c r="U320" s="276">
        <f t="shared" si="24"/>
        <v>34.7689693965517</v>
      </c>
      <c r="V320" s="232">
        <f t="shared" si="22"/>
        <v>-236.32567135103434</v>
      </c>
    </row>
    <row r="321" spans="1:22" ht="12.75">
      <c r="A321" s="97" t="s">
        <v>427</v>
      </c>
      <c r="B321" s="64">
        <v>4.78</v>
      </c>
      <c r="C321" s="64">
        <v>14.91</v>
      </c>
      <c r="D321" s="64">
        <v>4.42</v>
      </c>
      <c r="E321" s="64">
        <v>4.2</v>
      </c>
      <c r="F321" s="64">
        <v>20.79</v>
      </c>
      <c r="G321" s="65">
        <v>7.53</v>
      </c>
      <c r="H321" s="65">
        <f t="shared" si="20"/>
        <v>389.27609949416865</v>
      </c>
      <c r="I321" s="311">
        <f t="shared" si="23"/>
        <v>-2.9625774002322665</v>
      </c>
      <c r="J321" s="65">
        <v>27.76</v>
      </c>
      <c r="K321" s="65">
        <v>18.1</v>
      </c>
      <c r="L321" s="65">
        <v>22.2</v>
      </c>
      <c r="M321" s="65">
        <v>49.5</v>
      </c>
      <c r="N321" s="67" t="s">
        <v>760</v>
      </c>
      <c r="O321" s="98" t="s">
        <v>1227</v>
      </c>
      <c r="P321" s="98" t="s">
        <v>1287</v>
      </c>
      <c r="Q321" s="98"/>
      <c r="R321" s="105"/>
      <c r="S321" s="226">
        <v>217.82</v>
      </c>
      <c r="T321" s="283">
        <f t="shared" si="21"/>
        <v>215.94580896551724</v>
      </c>
      <c r="U321" s="276">
        <f t="shared" si="24"/>
        <v>19.932261206896555</v>
      </c>
      <c r="V321" s="232">
        <f t="shared" si="22"/>
        <v>-171.45609949416865</v>
      </c>
    </row>
    <row r="322" spans="1:22" ht="12.75">
      <c r="A322" s="97" t="s">
        <v>428</v>
      </c>
      <c r="B322" s="64">
        <v>4.78</v>
      </c>
      <c r="C322" s="64">
        <v>14.91</v>
      </c>
      <c r="D322" s="64">
        <v>4.55</v>
      </c>
      <c r="E322" s="64">
        <v>4.2</v>
      </c>
      <c r="F322" s="64">
        <v>20.82</v>
      </c>
      <c r="G322" s="65">
        <v>7.53</v>
      </c>
      <c r="H322" s="65">
        <f t="shared" si="20"/>
        <v>391.7672244941686</v>
      </c>
      <c r="I322" s="311">
        <f t="shared" si="23"/>
        <v>-2.9602809981407816</v>
      </c>
      <c r="J322" s="65">
        <v>27.8</v>
      </c>
      <c r="K322" s="65">
        <v>18.1</v>
      </c>
      <c r="L322" s="65">
        <v>22.2</v>
      </c>
      <c r="M322" s="65">
        <v>49.5</v>
      </c>
      <c r="N322" s="67" t="s">
        <v>760</v>
      </c>
      <c r="O322" s="98" t="s">
        <v>1227</v>
      </c>
      <c r="P322" s="98" t="s">
        <v>1287</v>
      </c>
      <c r="Q322" s="98"/>
      <c r="R322" s="105"/>
      <c r="S322" s="226">
        <v>218.20999999999998</v>
      </c>
      <c r="T322" s="283">
        <f t="shared" si="21"/>
        <v>216.34593551724137</v>
      </c>
      <c r="U322" s="276">
        <f t="shared" si="24"/>
        <v>20.432419396551715</v>
      </c>
      <c r="V322" s="232">
        <f t="shared" si="22"/>
        <v>-173.55722449416862</v>
      </c>
    </row>
    <row r="323" spans="1:22" ht="12.75">
      <c r="A323" s="96" t="s">
        <v>225</v>
      </c>
      <c r="B323" s="64">
        <v>4.81</v>
      </c>
      <c r="C323" s="64">
        <v>15.16</v>
      </c>
      <c r="D323" s="64">
        <v>4.5</v>
      </c>
      <c r="E323" s="64">
        <v>4.5</v>
      </c>
      <c r="F323" s="64">
        <v>20.97</v>
      </c>
      <c r="G323" s="65">
        <v>14.47</v>
      </c>
      <c r="H323" s="65">
        <f t="shared" si="20"/>
        <v>544.4315712015964</v>
      </c>
      <c r="I323" s="311">
        <f t="shared" si="23"/>
        <v>-4.239433016912557</v>
      </c>
      <c r="J323" s="65">
        <v>20.11</v>
      </c>
      <c r="K323" s="65">
        <v>13.24</v>
      </c>
      <c r="L323" s="65">
        <v>18.87</v>
      </c>
      <c r="M323" s="65">
        <v>200.2</v>
      </c>
      <c r="N323" s="67" t="s">
        <v>1264</v>
      </c>
      <c r="O323" s="98" t="s">
        <v>1226</v>
      </c>
      <c r="P323" s="98" t="s">
        <v>1287</v>
      </c>
      <c r="Q323" s="98" t="s">
        <v>221</v>
      </c>
      <c r="R323" s="105"/>
      <c r="S323" s="226">
        <v>244.11</v>
      </c>
      <c r="T323" s="283">
        <f t="shared" si="21"/>
        <v>241.82024724137932</v>
      </c>
      <c r="U323" s="276">
        <f t="shared" si="24"/>
        <v>52.27530905172415</v>
      </c>
      <c r="V323" s="232">
        <f t="shared" si="22"/>
        <v>-300.3215712015964</v>
      </c>
    </row>
    <row r="324" spans="1:22" ht="12.75">
      <c r="A324" s="96" t="s">
        <v>229</v>
      </c>
      <c r="B324" s="64">
        <v>4.81</v>
      </c>
      <c r="C324" s="64">
        <v>15.16</v>
      </c>
      <c r="D324" s="64">
        <v>4.5</v>
      </c>
      <c r="E324" s="64">
        <v>4.5</v>
      </c>
      <c r="F324" s="64">
        <v>20.97</v>
      </c>
      <c r="G324" s="65">
        <v>14.47</v>
      </c>
      <c r="H324" s="65">
        <f t="shared" si="20"/>
        <v>515.6239462015961</v>
      </c>
      <c r="I324" s="311">
        <f t="shared" si="23"/>
        <v>-4.003330783123289</v>
      </c>
      <c r="J324" s="65">
        <v>20.1</v>
      </c>
      <c r="K324" s="65">
        <v>13.24</v>
      </c>
      <c r="L324" s="65">
        <v>18.9</v>
      </c>
      <c r="M324" s="65">
        <v>200.23</v>
      </c>
      <c r="N324" s="67" t="s">
        <v>1264</v>
      </c>
      <c r="O324" s="98" t="s">
        <v>1226</v>
      </c>
      <c r="P324" s="98" t="s">
        <v>1287</v>
      </c>
      <c r="Q324" s="98" t="s">
        <v>221</v>
      </c>
      <c r="R324" s="105"/>
      <c r="S324" s="226">
        <v>239.6</v>
      </c>
      <c r="T324" s="283">
        <f t="shared" si="21"/>
        <v>237.08521379310343</v>
      </c>
      <c r="U324" s="276">
        <f t="shared" si="24"/>
        <v>46.356517241379294</v>
      </c>
      <c r="V324" s="232">
        <f t="shared" si="22"/>
        <v>-276.0239462015961</v>
      </c>
    </row>
    <row r="325" spans="1:22" ht="12.75">
      <c r="A325" s="96" t="s">
        <v>226</v>
      </c>
      <c r="B325" s="64">
        <v>4.81</v>
      </c>
      <c r="C325" s="64">
        <v>15.16</v>
      </c>
      <c r="D325" s="64">
        <v>4.83</v>
      </c>
      <c r="E325" s="64">
        <v>4.83</v>
      </c>
      <c r="F325" s="64">
        <v>21.13</v>
      </c>
      <c r="G325" s="65">
        <v>14.47</v>
      </c>
      <c r="H325" s="65">
        <f t="shared" si="20"/>
        <v>533.5089462015961</v>
      </c>
      <c r="I325" s="311">
        <f t="shared" si="23"/>
        <v>-3.9914170633483117</v>
      </c>
      <c r="J325" s="65">
        <v>20.11</v>
      </c>
      <c r="K325" s="65">
        <v>13.24</v>
      </c>
      <c r="L325" s="65">
        <v>18.9</v>
      </c>
      <c r="M325" s="65">
        <v>200.23</v>
      </c>
      <c r="N325" s="67" t="s">
        <v>1264</v>
      </c>
      <c r="O325" s="98" t="s">
        <v>1226</v>
      </c>
      <c r="P325" s="98" t="s">
        <v>1287</v>
      </c>
      <c r="Q325" s="98" t="s">
        <v>221</v>
      </c>
      <c r="R325" s="105"/>
      <c r="S325" s="226">
        <v>242.39999999999998</v>
      </c>
      <c r="T325" s="283">
        <f t="shared" si="21"/>
        <v>240.024924137931</v>
      </c>
      <c r="U325" s="276">
        <f t="shared" si="24"/>
        <v>50.03115517241376</v>
      </c>
      <c r="V325" s="232">
        <f t="shared" si="22"/>
        <v>-291.10894620159615</v>
      </c>
    </row>
    <row r="326" spans="1:22" ht="12.75">
      <c r="A326" s="96" t="s">
        <v>230</v>
      </c>
      <c r="B326" s="64">
        <v>4.81</v>
      </c>
      <c r="C326" s="64">
        <v>15.16</v>
      </c>
      <c r="D326" s="64">
        <v>4.83</v>
      </c>
      <c r="E326" s="64">
        <v>4.83</v>
      </c>
      <c r="F326" s="64">
        <v>21.13</v>
      </c>
      <c r="G326" s="65">
        <v>14.47</v>
      </c>
      <c r="H326" s="65">
        <f t="shared" si="20"/>
        <v>504.38194620159624</v>
      </c>
      <c r="I326" s="311">
        <f t="shared" si="23"/>
        <v>-3.7475953308473464</v>
      </c>
      <c r="J326" s="65">
        <v>20.1</v>
      </c>
      <c r="K326" s="65">
        <v>13.2</v>
      </c>
      <c r="L326" s="65">
        <v>18.9</v>
      </c>
      <c r="M326" s="65">
        <v>200.23</v>
      </c>
      <c r="N326" s="67" t="s">
        <v>1264</v>
      </c>
      <c r="O326" s="98" t="s">
        <v>1226</v>
      </c>
      <c r="P326" s="98" t="s">
        <v>1287</v>
      </c>
      <c r="Q326" s="98" t="s">
        <v>221</v>
      </c>
      <c r="R326" s="105"/>
      <c r="S326" s="226">
        <v>237.83999999999997</v>
      </c>
      <c r="T326" s="283">
        <f t="shared" si="21"/>
        <v>235.23739586206895</v>
      </c>
      <c r="U326" s="276">
        <f t="shared" si="24"/>
        <v>44.04674482758619</v>
      </c>
      <c r="V326" s="232">
        <f t="shared" si="22"/>
        <v>-266.54194620159626</v>
      </c>
    </row>
    <row r="327" spans="1:22" ht="12.75">
      <c r="A327" s="96" t="s">
        <v>865</v>
      </c>
      <c r="B327" s="64">
        <v>4.82</v>
      </c>
      <c r="C327" s="64">
        <v>14.63</v>
      </c>
      <c r="D327" s="64">
        <v>4.4</v>
      </c>
      <c r="E327" s="64">
        <v>4.19</v>
      </c>
      <c r="F327" s="64">
        <v>20.48</v>
      </c>
      <c r="G327" s="65">
        <v>6.6</v>
      </c>
      <c r="H327" s="65">
        <f t="shared" si="20"/>
        <v>550.5927714093054</v>
      </c>
      <c r="I327" s="311">
        <f t="shared" si="23"/>
        <v>-4.7783050535433595</v>
      </c>
      <c r="J327" s="65">
        <v>21</v>
      </c>
      <c r="K327" s="65">
        <v>14.7</v>
      </c>
      <c r="L327" s="65">
        <v>18</v>
      </c>
      <c r="M327" s="65">
        <v>49.7</v>
      </c>
      <c r="N327" s="67" t="s">
        <v>578</v>
      </c>
      <c r="O327" s="98" t="s">
        <v>1225</v>
      </c>
      <c r="P327" s="98" t="s">
        <v>1296</v>
      </c>
      <c r="Q327" s="98"/>
      <c r="R327" s="105"/>
      <c r="S327" s="226">
        <v>242.8</v>
      </c>
      <c r="T327" s="283">
        <f t="shared" si="21"/>
        <v>241.72579310344827</v>
      </c>
      <c r="U327" s="276">
        <f t="shared" si="24"/>
        <v>52.157241379310335</v>
      </c>
      <c r="V327" s="232">
        <f t="shared" si="22"/>
        <v>-307.79277140930543</v>
      </c>
    </row>
    <row r="328" spans="1:22" ht="12.75">
      <c r="A328" s="96" t="s">
        <v>866</v>
      </c>
      <c r="B328" s="64">
        <v>4.83</v>
      </c>
      <c r="C328" s="64">
        <v>14.66</v>
      </c>
      <c r="D328" s="64">
        <v>4.267</v>
      </c>
      <c r="E328" s="64">
        <v>4.267</v>
      </c>
      <c r="F328" s="64">
        <v>20.32</v>
      </c>
      <c r="G328" s="65">
        <v>7.13</v>
      </c>
      <c r="H328" s="65">
        <f t="shared" si="20"/>
        <v>567.4751669302998</v>
      </c>
      <c r="I328" s="311">
        <f t="shared" si="23"/>
        <v>-5.069468612817026</v>
      </c>
      <c r="J328" s="65">
        <v>20</v>
      </c>
      <c r="K328" s="65">
        <v>14.3</v>
      </c>
      <c r="L328" s="65">
        <v>17.6</v>
      </c>
      <c r="M328" s="65">
        <v>200.9</v>
      </c>
      <c r="N328" s="67" t="s">
        <v>796</v>
      </c>
      <c r="O328" s="98" t="s">
        <v>1226</v>
      </c>
      <c r="P328" s="98" t="s">
        <v>1287</v>
      </c>
      <c r="Q328" s="98"/>
      <c r="R328" s="105"/>
      <c r="S328" s="226">
        <v>245.6</v>
      </c>
      <c r="T328" s="283">
        <f t="shared" si="21"/>
        <v>244.5083724137931</v>
      </c>
      <c r="U328" s="276">
        <f t="shared" si="24"/>
        <v>55.63546551724137</v>
      </c>
      <c r="V328" s="232">
        <f t="shared" si="22"/>
        <v>-321.87516693029977</v>
      </c>
    </row>
    <row r="329" spans="1:22" ht="12.75">
      <c r="A329" s="96" t="s">
        <v>867</v>
      </c>
      <c r="B329" s="64">
        <v>4.83</v>
      </c>
      <c r="C329" s="64">
        <v>14.66</v>
      </c>
      <c r="D329" s="64">
        <v>4.56</v>
      </c>
      <c r="E329" s="64">
        <v>4.36</v>
      </c>
      <c r="F329" s="64">
        <v>20.58</v>
      </c>
      <c r="G329" s="65">
        <v>3.7</v>
      </c>
      <c r="H329" s="65">
        <f t="shared" si="20"/>
        <v>589.996538559755</v>
      </c>
      <c r="I329" s="311">
        <f t="shared" si="23"/>
        <v>-4.978494636950131</v>
      </c>
      <c r="J329" s="65">
        <v>20</v>
      </c>
      <c r="K329" s="65">
        <v>14.3</v>
      </c>
      <c r="L329" s="65">
        <v>17.6</v>
      </c>
      <c r="M329" s="65">
        <v>200.9</v>
      </c>
      <c r="N329" s="67" t="s">
        <v>796</v>
      </c>
      <c r="O329" s="98" t="s">
        <v>1226</v>
      </c>
      <c r="P329" s="98" t="s">
        <v>1287</v>
      </c>
      <c r="Q329" s="98"/>
      <c r="R329" s="105"/>
      <c r="S329" s="226">
        <v>248.1</v>
      </c>
      <c r="T329" s="283">
        <f t="shared" si="21"/>
        <v>247.5654137931035</v>
      </c>
      <c r="U329" s="276">
        <f t="shared" si="24"/>
        <v>59.45676724137936</v>
      </c>
      <c r="V329" s="232">
        <f t="shared" si="22"/>
        <v>-341.89653855975496</v>
      </c>
    </row>
    <row r="330" spans="1:22" ht="12.75">
      <c r="A330" s="96" t="s">
        <v>868</v>
      </c>
      <c r="B330" s="64">
        <v>4.84</v>
      </c>
      <c r="C330" s="64">
        <v>14.89</v>
      </c>
      <c r="D330" s="64">
        <v>4.46</v>
      </c>
      <c r="E330" s="64">
        <v>4.24</v>
      </c>
      <c r="F330" s="64">
        <v>20.78</v>
      </c>
      <c r="G330" s="65">
        <v>10.29</v>
      </c>
      <c r="H330" s="65">
        <f t="shared" si="20"/>
        <v>385.91458003097006</v>
      </c>
      <c r="I330" s="311">
        <f t="shared" si="23"/>
        <v>-2.9349118672734704</v>
      </c>
      <c r="J330" s="65">
        <v>25.6</v>
      </c>
      <c r="K330" s="65">
        <v>17.9</v>
      </c>
      <c r="L330" s="65">
        <v>22.8</v>
      </c>
      <c r="M330" s="65">
        <v>41.8</v>
      </c>
      <c r="N330" s="67" t="s">
        <v>869</v>
      </c>
      <c r="O330" s="98" t="s">
        <v>1225</v>
      </c>
      <c r="P330" s="98" t="s">
        <v>1296</v>
      </c>
      <c r="Q330" s="98"/>
      <c r="R330" s="105"/>
      <c r="S330" s="226">
        <v>218.1</v>
      </c>
      <c r="T330" s="283">
        <f t="shared" si="21"/>
        <v>215.5487896551724</v>
      </c>
      <c r="U330" s="276">
        <f t="shared" si="24"/>
        <v>19.435987068965517</v>
      </c>
      <c r="V330" s="232">
        <f t="shared" si="22"/>
        <v>-167.81458003097006</v>
      </c>
    </row>
    <row r="331" spans="1:22" ht="12.75">
      <c r="A331" s="97" t="s">
        <v>1281</v>
      </c>
      <c r="B331" s="64">
        <v>4.89</v>
      </c>
      <c r="C331" s="64">
        <v>15.06</v>
      </c>
      <c r="D331" s="64">
        <v>4.62</v>
      </c>
      <c r="E331" s="64">
        <v>4.42</v>
      </c>
      <c r="F331" s="64">
        <v>20.98</v>
      </c>
      <c r="G331" s="65">
        <v>6.6</v>
      </c>
      <c r="H331" s="65">
        <f t="shared" si="20"/>
        <v>484.80152140930545</v>
      </c>
      <c r="I331" s="311">
        <f t="shared" si="23"/>
        <v>-3.725639740679437</v>
      </c>
      <c r="J331" s="65">
        <v>24.3</v>
      </c>
      <c r="K331" s="65">
        <v>15</v>
      </c>
      <c r="L331" s="65">
        <v>17</v>
      </c>
      <c r="M331" s="65">
        <v>50</v>
      </c>
      <c r="N331" s="67" t="s">
        <v>677</v>
      </c>
      <c r="O331" s="98" t="s">
        <v>1225</v>
      </c>
      <c r="P331" s="98" t="s">
        <v>1296</v>
      </c>
      <c r="Q331" s="98"/>
      <c r="R331" s="105"/>
      <c r="S331" s="226">
        <v>232.5</v>
      </c>
      <c r="T331" s="283">
        <f t="shared" si="21"/>
        <v>231.19137931034481</v>
      </c>
      <c r="U331" s="276">
        <f t="shared" si="24"/>
        <v>38.98922413793102</v>
      </c>
      <c r="V331" s="232">
        <f t="shared" si="22"/>
        <v>-252.30152140930545</v>
      </c>
    </row>
    <row r="332" spans="1:22" ht="12.75">
      <c r="A332" s="96" t="s">
        <v>870</v>
      </c>
      <c r="B332" s="64">
        <v>4.92</v>
      </c>
      <c r="C332" s="64">
        <v>15.16</v>
      </c>
      <c r="D332" s="64">
        <v>4.67</v>
      </c>
      <c r="E332" s="64">
        <v>4.49</v>
      </c>
      <c r="F332" s="64">
        <v>21.11</v>
      </c>
      <c r="G332" s="65">
        <v>6.8</v>
      </c>
      <c r="H332" s="65">
        <f t="shared" si="20"/>
        <v>483.78400943396224</v>
      </c>
      <c r="I332" s="311">
        <f t="shared" si="23"/>
        <v>-3.586515094798461</v>
      </c>
      <c r="J332" s="65">
        <v>24.4</v>
      </c>
      <c r="K332" s="65">
        <v>14.2</v>
      </c>
      <c r="L332" s="65">
        <v>17.6</v>
      </c>
      <c r="M332" s="65">
        <v>51.7</v>
      </c>
      <c r="N332" s="67" t="s">
        <v>663</v>
      </c>
      <c r="O332" s="98" t="s">
        <v>1225</v>
      </c>
      <c r="P332" s="98" t="s">
        <v>1296</v>
      </c>
      <c r="Q332" s="98"/>
      <c r="R332" s="105"/>
      <c r="S332" s="226">
        <v>232.4</v>
      </c>
      <c r="T332" s="283">
        <f t="shared" si="21"/>
        <v>231.04937931034482</v>
      </c>
      <c r="U332" s="276">
        <f t="shared" si="24"/>
        <v>38.81172413793102</v>
      </c>
      <c r="V332" s="232">
        <f t="shared" si="22"/>
        <v>-251.38400943396223</v>
      </c>
    </row>
    <row r="333" spans="1:22" ht="12.75">
      <c r="A333" s="96" t="s">
        <v>1040</v>
      </c>
      <c r="B333" s="64">
        <v>4.95</v>
      </c>
      <c r="C333" s="64">
        <v>15.27</v>
      </c>
      <c r="D333" s="64">
        <v>5.2</v>
      </c>
      <c r="E333" s="64">
        <v>5.2</v>
      </c>
      <c r="F333" s="64">
        <v>21.35</v>
      </c>
      <c r="G333" s="65">
        <v>5.7</v>
      </c>
      <c r="H333" s="65">
        <f t="shared" si="20"/>
        <v>531.2247907507609</v>
      </c>
      <c r="I333" s="311">
        <f t="shared" si="23"/>
        <v>-3.7527833412169507</v>
      </c>
      <c r="J333" s="65">
        <v>18.9</v>
      </c>
      <c r="K333" s="65">
        <v>15</v>
      </c>
      <c r="L333" s="65">
        <v>19.1</v>
      </c>
      <c r="M333" s="65">
        <v>48.5</v>
      </c>
      <c r="N333" s="67" t="s">
        <v>270</v>
      </c>
      <c r="O333" s="98" t="s">
        <v>1225</v>
      </c>
      <c r="P333" s="98" t="s">
        <v>1296</v>
      </c>
      <c r="Q333" s="98" t="s">
        <v>221</v>
      </c>
      <c r="R333" s="105"/>
      <c r="S333" s="226">
        <v>239.5</v>
      </c>
      <c r="T333" s="283">
        <f t="shared" si="21"/>
        <v>238.50741379310344</v>
      </c>
      <c r="U333" s="276">
        <f t="shared" si="24"/>
        <v>48.1342672413793</v>
      </c>
      <c r="V333" s="232">
        <f t="shared" si="22"/>
        <v>-291.7247907507609</v>
      </c>
    </row>
    <row r="334" spans="1:22" ht="12.75">
      <c r="A334" s="96" t="s">
        <v>1039</v>
      </c>
      <c r="B334" s="64">
        <v>4.95</v>
      </c>
      <c r="C334" s="64">
        <v>15.27</v>
      </c>
      <c r="D334" s="64">
        <v>5.2</v>
      </c>
      <c r="E334" s="64">
        <v>5.2</v>
      </c>
      <c r="F334" s="64">
        <v>21.35</v>
      </c>
      <c r="G334" s="65">
        <v>5.7</v>
      </c>
      <c r="H334" s="65">
        <f t="shared" si="20"/>
        <v>504.39729075076093</v>
      </c>
      <c r="I334" s="311">
        <f t="shared" si="23"/>
        <v>-3.5277274519851716</v>
      </c>
      <c r="J334" s="65">
        <v>18.9</v>
      </c>
      <c r="K334" s="65">
        <v>15</v>
      </c>
      <c r="L334" s="65">
        <v>19.1</v>
      </c>
      <c r="M334" s="65">
        <v>48.5</v>
      </c>
      <c r="N334" s="67" t="s">
        <v>270</v>
      </c>
      <c r="O334" s="98" t="s">
        <v>1225</v>
      </c>
      <c r="P334" s="98" t="s">
        <v>1296</v>
      </c>
      <c r="Q334" s="98" t="s">
        <v>221</v>
      </c>
      <c r="R334" s="105"/>
      <c r="S334" s="226">
        <v>235.3</v>
      </c>
      <c r="T334" s="283">
        <f t="shared" si="21"/>
        <v>234.2248620689655</v>
      </c>
      <c r="U334" s="276">
        <f t="shared" si="24"/>
        <v>42.781077586206884</v>
      </c>
      <c r="V334" s="232">
        <f t="shared" si="22"/>
        <v>-269.0972907507609</v>
      </c>
    </row>
    <row r="335" spans="1:22" ht="12.75">
      <c r="A335" s="96" t="s">
        <v>872</v>
      </c>
      <c r="B335" s="64">
        <v>4.95</v>
      </c>
      <c r="C335" s="64">
        <v>15.27</v>
      </c>
      <c r="D335" s="64">
        <v>4.73</v>
      </c>
      <c r="E335" s="64">
        <v>4.52</v>
      </c>
      <c r="F335" s="64">
        <v>21.14</v>
      </c>
      <c r="G335" s="65">
        <v>5.7</v>
      </c>
      <c r="H335" s="65">
        <f t="shared" si="20"/>
        <v>543.8081657507608</v>
      </c>
      <c r="I335" s="311">
        <f t="shared" si="23"/>
        <v>-4.064457246083595</v>
      </c>
      <c r="J335" s="65">
        <v>18.9</v>
      </c>
      <c r="K335" s="65">
        <v>15</v>
      </c>
      <c r="L335" s="65">
        <v>19.1</v>
      </c>
      <c r="M335" s="65">
        <v>48.5</v>
      </c>
      <c r="N335" s="67" t="s">
        <v>270</v>
      </c>
      <c r="O335" s="98" t="s">
        <v>1225</v>
      </c>
      <c r="P335" s="98" t="s">
        <v>1296</v>
      </c>
      <c r="Q335" s="98"/>
      <c r="R335" s="105"/>
      <c r="S335" s="226">
        <v>241.47</v>
      </c>
      <c r="T335" s="283">
        <f t="shared" si="21"/>
        <v>240.51613448275862</v>
      </c>
      <c r="U335" s="276">
        <f t="shared" si="24"/>
        <v>50.64516810344827</v>
      </c>
      <c r="V335" s="232">
        <f t="shared" si="22"/>
        <v>-302.3381657507608</v>
      </c>
    </row>
    <row r="336" spans="1:22" ht="12.75">
      <c r="A336" s="97" t="s">
        <v>1037</v>
      </c>
      <c r="B336" s="64">
        <v>4.95</v>
      </c>
      <c r="C336" s="64">
        <v>15.27</v>
      </c>
      <c r="D336" s="64">
        <v>4.6</v>
      </c>
      <c r="E336" s="64">
        <v>4.6</v>
      </c>
      <c r="F336" s="64">
        <v>21.13</v>
      </c>
      <c r="G336" s="65">
        <v>5.7</v>
      </c>
      <c r="H336" s="65">
        <f t="shared" si="20"/>
        <v>538.8897907507608</v>
      </c>
      <c r="I336" s="311">
        <f t="shared" si="23"/>
        <v>-4.034999559793842</v>
      </c>
      <c r="J336" s="65">
        <v>18.9</v>
      </c>
      <c r="K336" s="65">
        <v>15</v>
      </c>
      <c r="L336" s="65">
        <v>19.1</v>
      </c>
      <c r="M336" s="65">
        <v>48.5</v>
      </c>
      <c r="N336" s="67" t="s">
        <v>270</v>
      </c>
      <c r="O336" s="98" t="s">
        <v>1225</v>
      </c>
      <c r="P336" s="98" t="s">
        <v>1296</v>
      </c>
      <c r="Q336" s="98" t="s">
        <v>221</v>
      </c>
      <c r="R336" s="105"/>
      <c r="S336" s="226">
        <v>240.7</v>
      </c>
      <c r="T336" s="283">
        <f t="shared" si="21"/>
        <v>239.73099999999997</v>
      </c>
      <c r="U336" s="276">
        <f t="shared" si="24"/>
        <v>49.66374999999996</v>
      </c>
      <c r="V336" s="232">
        <f t="shared" si="22"/>
        <v>-298.1897907507608</v>
      </c>
    </row>
    <row r="337" spans="1:22" ht="12.75">
      <c r="A337" s="97" t="s">
        <v>1038</v>
      </c>
      <c r="B337" s="64">
        <v>4.95</v>
      </c>
      <c r="C337" s="64">
        <v>15.27</v>
      </c>
      <c r="D337" s="64">
        <v>4.6</v>
      </c>
      <c r="E337" s="64">
        <v>4.6</v>
      </c>
      <c r="F337" s="64">
        <v>21.13</v>
      </c>
      <c r="G337" s="65">
        <v>5.7</v>
      </c>
      <c r="H337" s="65">
        <f t="shared" si="20"/>
        <v>519.7272907507611</v>
      </c>
      <c r="I337" s="311">
        <f t="shared" si="23"/>
        <v>-3.877755221168343</v>
      </c>
      <c r="J337" s="65">
        <v>18.9</v>
      </c>
      <c r="K337" s="65">
        <v>15</v>
      </c>
      <c r="L337" s="65">
        <v>19.1</v>
      </c>
      <c r="M337" s="65">
        <v>48.5</v>
      </c>
      <c r="N337" s="67" t="s">
        <v>270</v>
      </c>
      <c r="O337" s="98" t="s">
        <v>1225</v>
      </c>
      <c r="P337" s="98" t="s">
        <v>1296</v>
      </c>
      <c r="Q337" s="98" t="s">
        <v>221</v>
      </c>
      <c r="R337" s="105"/>
      <c r="S337" s="226">
        <v>237.70000000000002</v>
      </c>
      <c r="T337" s="283">
        <f t="shared" si="21"/>
        <v>236.67203448275862</v>
      </c>
      <c r="U337" s="276">
        <f t="shared" si="24"/>
        <v>45.840043103448274</v>
      </c>
      <c r="V337" s="232">
        <f t="shared" si="22"/>
        <v>-282.02729075076104</v>
      </c>
    </row>
    <row r="338" spans="1:22" ht="12.75">
      <c r="A338" s="96" t="s">
        <v>873</v>
      </c>
      <c r="B338" s="64">
        <v>4.98</v>
      </c>
      <c r="C338" s="64">
        <v>14.83</v>
      </c>
      <c r="D338" s="64">
        <v>4.43</v>
      </c>
      <c r="E338" s="64">
        <v>4.21</v>
      </c>
      <c r="F338" s="64">
        <v>20.73</v>
      </c>
      <c r="G338" s="65">
        <v>9.8</v>
      </c>
      <c r="H338" s="65">
        <f t="shared" si="20"/>
        <v>404.0682221480985</v>
      </c>
      <c r="I338" s="311">
        <f t="shared" si="23"/>
        <v>-3.184546967965222</v>
      </c>
      <c r="J338" s="65">
        <v>25.7</v>
      </c>
      <c r="K338" s="65">
        <v>15.9</v>
      </c>
      <c r="L338" s="65">
        <v>20.5</v>
      </c>
      <c r="M338" s="65">
        <v>48.5</v>
      </c>
      <c r="N338" s="67" t="s">
        <v>874</v>
      </c>
      <c r="O338" s="98" t="s">
        <v>1225</v>
      </c>
      <c r="P338" s="98" t="s">
        <v>1296</v>
      </c>
      <c r="Q338" s="98"/>
      <c r="R338" s="105"/>
      <c r="S338" s="226">
        <v>220.79999999999998</v>
      </c>
      <c r="T338" s="283">
        <f t="shared" si="21"/>
        <v>218.46151724137928</v>
      </c>
      <c r="U338" s="276">
        <f t="shared" si="24"/>
        <v>23.076896551724104</v>
      </c>
      <c r="V338" s="232">
        <f t="shared" si="22"/>
        <v>-183.26822214809854</v>
      </c>
    </row>
    <row r="339" spans="1:22" ht="12.75">
      <c r="A339" s="96" t="s">
        <v>875</v>
      </c>
      <c r="B339" s="64">
        <v>4.99</v>
      </c>
      <c r="C339" s="64">
        <v>14.91</v>
      </c>
      <c r="D339" s="64">
        <v>4.49</v>
      </c>
      <c r="E339" s="64">
        <v>4.27</v>
      </c>
      <c r="F339" s="64">
        <v>20.82</v>
      </c>
      <c r="G339" s="65">
        <v>9</v>
      </c>
      <c r="H339" s="65">
        <f t="shared" si="20"/>
        <v>421.14157023411383</v>
      </c>
      <c r="I339" s="311">
        <f t="shared" si="23"/>
        <v>-3.2742811207386318</v>
      </c>
      <c r="J339" s="65">
        <v>22.1</v>
      </c>
      <c r="K339" s="65">
        <v>15.3</v>
      </c>
      <c r="L339" s="65">
        <v>20.2</v>
      </c>
      <c r="M339" s="65">
        <v>78.4</v>
      </c>
      <c r="N339" s="67" t="s">
        <v>776</v>
      </c>
      <c r="O339" s="98" t="s">
        <v>1227</v>
      </c>
      <c r="P339" s="98" t="s">
        <v>1287</v>
      </c>
      <c r="Q339" s="98"/>
      <c r="R339" s="105"/>
      <c r="S339" s="226">
        <v>223.24</v>
      </c>
      <c r="T339" s="283">
        <f t="shared" si="21"/>
        <v>221.1681379310345</v>
      </c>
      <c r="U339" s="276">
        <f t="shared" si="24"/>
        <v>26.460172413793117</v>
      </c>
      <c r="V339" s="232">
        <f t="shared" si="22"/>
        <v>-197.90157023411382</v>
      </c>
    </row>
    <row r="340" spans="1:22" ht="12.75">
      <c r="A340" s="96" t="s">
        <v>266</v>
      </c>
      <c r="B340" s="64">
        <v>4.99</v>
      </c>
      <c r="C340" s="64">
        <v>14.67</v>
      </c>
      <c r="D340" s="64">
        <v>4.38</v>
      </c>
      <c r="E340" s="64">
        <v>4.38</v>
      </c>
      <c r="F340" s="64">
        <v>20.6</v>
      </c>
      <c r="G340" s="65">
        <v>9.93</v>
      </c>
      <c r="H340" s="65">
        <f t="shared" si="20"/>
        <v>510.24294651251944</v>
      </c>
      <c r="I340" s="311">
        <f t="shared" si="23"/>
        <v>-4.327770098371744</v>
      </c>
      <c r="J340" s="65">
        <v>20.04</v>
      </c>
      <c r="K340" s="65">
        <v>14.6</v>
      </c>
      <c r="L340" s="65">
        <v>18.3</v>
      </c>
      <c r="M340" s="65">
        <v>72.9</v>
      </c>
      <c r="N340" s="67" t="s">
        <v>1208</v>
      </c>
      <c r="O340" s="98" t="s">
        <v>1227</v>
      </c>
      <c r="P340" s="98" t="s">
        <v>1287</v>
      </c>
      <c r="Q340" s="98" t="s">
        <v>221</v>
      </c>
      <c r="R340" s="105"/>
      <c r="S340" s="226">
        <v>237.45999999999998</v>
      </c>
      <c r="T340" s="283">
        <f t="shared" si="21"/>
        <v>235.66095793103446</v>
      </c>
      <c r="U340" s="276">
        <f t="shared" si="24"/>
        <v>44.576197413793075</v>
      </c>
      <c r="V340" s="232">
        <f t="shared" si="22"/>
        <v>-272.78294651251946</v>
      </c>
    </row>
    <row r="341" spans="1:22" ht="12.75">
      <c r="A341" s="96" t="s">
        <v>267</v>
      </c>
      <c r="B341" s="64">
        <v>4.99</v>
      </c>
      <c r="C341" s="64">
        <v>14.85</v>
      </c>
      <c r="D341" s="64">
        <v>4.38</v>
      </c>
      <c r="E341" s="64">
        <v>4.38</v>
      </c>
      <c r="F341" s="64">
        <v>20.75</v>
      </c>
      <c r="G341" s="65">
        <v>8.99</v>
      </c>
      <c r="H341" s="65">
        <f t="shared" si="20"/>
        <v>435.34046871968945</v>
      </c>
      <c r="I341" s="311">
        <f t="shared" si="23"/>
        <v>-3.488290405199862</v>
      </c>
      <c r="J341" s="65">
        <v>24.82</v>
      </c>
      <c r="K341" s="65">
        <v>15.1</v>
      </c>
      <c r="L341" s="65">
        <v>19.3</v>
      </c>
      <c r="M341" s="65">
        <v>82.6</v>
      </c>
      <c r="N341" s="67" t="s">
        <v>268</v>
      </c>
      <c r="O341" s="98" t="s">
        <v>1227</v>
      </c>
      <c r="P341" s="98" t="s">
        <v>1287</v>
      </c>
      <c r="Q341" s="98" t="s">
        <v>221</v>
      </c>
      <c r="R341" s="105"/>
      <c r="S341" s="226">
        <v>225.45999999999998</v>
      </c>
      <c r="T341" s="283">
        <f t="shared" si="21"/>
        <v>223.45925999999997</v>
      </c>
      <c r="U341" s="276">
        <f t="shared" si="24"/>
        <v>29.324074999999965</v>
      </c>
      <c r="V341" s="232">
        <f t="shared" si="22"/>
        <v>-209.88046871968947</v>
      </c>
    </row>
    <row r="342" spans="1:22" ht="12.75">
      <c r="A342" s="97" t="s">
        <v>395</v>
      </c>
      <c r="B342" s="64">
        <v>4.99</v>
      </c>
      <c r="C342" s="64">
        <v>14.76</v>
      </c>
      <c r="D342" s="64">
        <v>4.25</v>
      </c>
      <c r="E342" s="64">
        <v>4.25</v>
      </c>
      <c r="F342" s="64">
        <v>20.64</v>
      </c>
      <c r="G342" s="65">
        <v>8.68</v>
      </c>
      <c r="H342" s="65">
        <f t="shared" si="20"/>
        <v>398.93556614102056</v>
      </c>
      <c r="I342" s="311">
        <f t="shared" si="23"/>
        <v>-3.2190275651599123</v>
      </c>
      <c r="J342" s="65">
        <v>26.32</v>
      </c>
      <c r="K342" s="65">
        <v>18.23</v>
      </c>
      <c r="L342" s="65">
        <v>23.2</v>
      </c>
      <c r="M342" s="65">
        <v>51.7</v>
      </c>
      <c r="N342" s="67" t="s">
        <v>606</v>
      </c>
      <c r="O342" s="98" t="s">
        <v>1227</v>
      </c>
      <c r="P342" s="98" t="s">
        <v>1287</v>
      </c>
      <c r="Q342" s="98" t="s">
        <v>221</v>
      </c>
      <c r="R342" s="105"/>
      <c r="S342" s="226">
        <v>219.67000000000002</v>
      </c>
      <c r="T342" s="283">
        <f t="shared" si="21"/>
        <v>217.5649503448276</v>
      </c>
      <c r="U342" s="276">
        <f t="shared" si="24"/>
        <v>21.956187931034492</v>
      </c>
      <c r="V342" s="232">
        <f t="shared" si="22"/>
        <v>-179.26556614102054</v>
      </c>
    </row>
    <row r="343" spans="1:22" ht="12.75">
      <c r="A343" s="97" t="s">
        <v>398</v>
      </c>
      <c r="B343" s="64">
        <v>4.99</v>
      </c>
      <c r="C343" s="64">
        <v>14.75</v>
      </c>
      <c r="D343" s="64">
        <v>4.25</v>
      </c>
      <c r="E343" s="64">
        <v>4.25</v>
      </c>
      <c r="F343" s="64">
        <v>20.62</v>
      </c>
      <c r="G343" s="65">
        <v>9.01</v>
      </c>
      <c r="H343" s="65">
        <f t="shared" si="20"/>
        <v>379.0292979958864</v>
      </c>
      <c r="I343" s="311">
        <f t="shared" si="23"/>
        <v>-3.0167278111890816</v>
      </c>
      <c r="J343" s="65">
        <v>25.15</v>
      </c>
      <c r="K343" s="65">
        <v>17.6</v>
      </c>
      <c r="L343" s="65">
        <v>21.6</v>
      </c>
      <c r="M343" s="65">
        <v>44.66</v>
      </c>
      <c r="N343" s="67" t="s">
        <v>621</v>
      </c>
      <c r="O343" s="98" t="s">
        <v>1227</v>
      </c>
      <c r="P343" s="98" t="s">
        <v>1287</v>
      </c>
      <c r="Q343" s="98" t="s">
        <v>221</v>
      </c>
      <c r="R343" s="105"/>
      <c r="S343" s="226">
        <v>216.65</v>
      </c>
      <c r="T343" s="283">
        <f t="shared" si="21"/>
        <v>214.37109137931034</v>
      </c>
      <c r="U343" s="276">
        <f t="shared" si="24"/>
        <v>17.96386422413793</v>
      </c>
      <c r="V343" s="232">
        <f t="shared" si="22"/>
        <v>-162.3792979958864</v>
      </c>
    </row>
    <row r="344" spans="1:22" ht="12.75">
      <c r="A344" s="96" t="s">
        <v>876</v>
      </c>
      <c r="B344" s="64">
        <v>5.02</v>
      </c>
      <c r="C344" s="64">
        <v>15</v>
      </c>
      <c r="D344" s="64">
        <v>4.58</v>
      </c>
      <c r="E344" s="64">
        <v>4.4</v>
      </c>
      <c r="F344" s="64">
        <v>20.92</v>
      </c>
      <c r="G344" s="65">
        <v>6.9</v>
      </c>
      <c r="H344" s="65">
        <f t="shared" si="20"/>
        <v>514.2548198046478</v>
      </c>
      <c r="I344" s="311">
        <f t="shared" si="23"/>
        <v>-4.041783707697817</v>
      </c>
      <c r="J344" s="65">
        <v>26.3</v>
      </c>
      <c r="K344" s="65">
        <v>13.3</v>
      </c>
      <c r="L344" s="65">
        <v>17.1</v>
      </c>
      <c r="M344" s="65">
        <v>47.4</v>
      </c>
      <c r="N344" s="67" t="s">
        <v>581</v>
      </c>
      <c r="O344" s="98" t="s">
        <v>1225</v>
      </c>
      <c r="P344" s="98" t="s">
        <v>1296</v>
      </c>
      <c r="Q344" s="98"/>
      <c r="R344" s="105"/>
      <c r="S344" s="226">
        <v>237.2</v>
      </c>
      <c r="T344" s="283">
        <f t="shared" si="21"/>
        <v>235.943724137931</v>
      </c>
      <c r="U344" s="276">
        <f t="shared" si="24"/>
        <v>44.92965517241377</v>
      </c>
      <c r="V344" s="232">
        <f t="shared" si="22"/>
        <v>-277.0548198046478</v>
      </c>
    </row>
    <row r="345" spans="1:22" ht="12.75">
      <c r="A345" s="96" t="s">
        <v>877</v>
      </c>
      <c r="B345" s="64">
        <v>5.02</v>
      </c>
      <c r="C345" s="64">
        <v>15</v>
      </c>
      <c r="D345" s="64">
        <v>4.66</v>
      </c>
      <c r="E345" s="64">
        <v>4.49</v>
      </c>
      <c r="F345" s="64">
        <v>20.96</v>
      </c>
      <c r="G345" s="65">
        <v>6.9</v>
      </c>
      <c r="H345" s="65">
        <f t="shared" si="20"/>
        <v>512.338569804648</v>
      </c>
      <c r="I345" s="311">
        <f t="shared" si="23"/>
        <v>-3.985570516069693</v>
      </c>
      <c r="J345" s="65">
        <v>26.3</v>
      </c>
      <c r="K345" s="65">
        <v>13.3</v>
      </c>
      <c r="L345" s="65">
        <v>17.1</v>
      </c>
      <c r="M345" s="65">
        <v>47.4</v>
      </c>
      <c r="N345" s="67" t="s">
        <v>581</v>
      </c>
      <c r="O345" s="98" t="s">
        <v>1225</v>
      </c>
      <c r="P345" s="98" t="s">
        <v>1296</v>
      </c>
      <c r="Q345" s="98"/>
      <c r="R345" s="105"/>
      <c r="S345" s="226">
        <v>236.9</v>
      </c>
      <c r="T345" s="283">
        <f t="shared" si="21"/>
        <v>235.63658620689657</v>
      </c>
      <c r="U345" s="276">
        <f t="shared" si="24"/>
        <v>44.54573275862071</v>
      </c>
      <c r="V345" s="232">
        <f t="shared" si="22"/>
        <v>-275.43856980464807</v>
      </c>
    </row>
    <row r="346" spans="1:22" ht="12.75">
      <c r="A346" s="97" t="s">
        <v>527</v>
      </c>
      <c r="B346" s="64">
        <v>5.11</v>
      </c>
      <c r="C346" s="64">
        <v>15.38</v>
      </c>
      <c r="D346" s="64">
        <v>4.81</v>
      </c>
      <c r="E346" s="64">
        <v>4.61</v>
      </c>
      <c r="F346" s="64">
        <v>21.33</v>
      </c>
      <c r="G346" s="65">
        <v>5.21</v>
      </c>
      <c r="H346" s="65">
        <f t="shared" si="20"/>
        <v>436.986845211883</v>
      </c>
      <c r="I346" s="311">
        <f t="shared" si="23"/>
        <v>-2.9246836342836247</v>
      </c>
      <c r="J346" s="65">
        <v>28.51</v>
      </c>
      <c r="K346" s="65">
        <v>14.2</v>
      </c>
      <c r="L346" s="65">
        <v>20</v>
      </c>
      <c r="M346" s="65">
        <v>48.76</v>
      </c>
      <c r="N346" s="67" t="s">
        <v>460</v>
      </c>
      <c r="O346" s="98" t="s">
        <v>1227</v>
      </c>
      <c r="P346" s="98" t="s">
        <v>1287</v>
      </c>
      <c r="Q346" s="98"/>
      <c r="R346" s="105"/>
      <c r="S346" s="226">
        <v>224.6</v>
      </c>
      <c r="T346" s="283">
        <f t="shared" si="21"/>
        <v>223.42505517241378</v>
      </c>
      <c r="U346" s="276">
        <f t="shared" si="24"/>
        <v>29.281318965517222</v>
      </c>
      <c r="V346" s="232">
        <f t="shared" si="22"/>
        <v>-212.386845211883</v>
      </c>
    </row>
    <row r="347" spans="1:22" ht="12.75">
      <c r="A347" s="97" t="s">
        <v>489</v>
      </c>
      <c r="B347" s="64">
        <v>5.11</v>
      </c>
      <c r="C347" s="64">
        <v>15.38</v>
      </c>
      <c r="D347" s="64">
        <v>4.9</v>
      </c>
      <c r="E347" s="64">
        <v>4.7</v>
      </c>
      <c r="F347" s="64">
        <v>21.36</v>
      </c>
      <c r="G347" s="65">
        <v>5.21</v>
      </c>
      <c r="H347" s="65">
        <f t="shared" si="20"/>
        <v>433.2182202118831</v>
      </c>
      <c r="I347" s="311">
        <f t="shared" si="23"/>
        <v>-2.8570671381449486</v>
      </c>
      <c r="J347" s="65">
        <v>28.51</v>
      </c>
      <c r="K347" s="65">
        <v>14.2</v>
      </c>
      <c r="L347" s="65">
        <v>20</v>
      </c>
      <c r="M347" s="65">
        <v>48.76</v>
      </c>
      <c r="N347" s="67" t="s">
        <v>460</v>
      </c>
      <c r="O347" s="98" t="s">
        <v>1227</v>
      </c>
      <c r="P347" s="98" t="s">
        <v>1287</v>
      </c>
      <c r="Q347" s="98"/>
      <c r="R347" s="105"/>
      <c r="S347" s="226">
        <v>224.01</v>
      </c>
      <c r="T347" s="283">
        <f t="shared" si="21"/>
        <v>222.82445551724138</v>
      </c>
      <c r="U347" s="276">
        <f t="shared" si="24"/>
        <v>28.53056939655172</v>
      </c>
      <c r="V347" s="232">
        <f t="shared" si="22"/>
        <v>-209.2082202118831</v>
      </c>
    </row>
    <row r="348" spans="1:22" ht="12.75">
      <c r="A348" s="96" t="s">
        <v>878</v>
      </c>
      <c r="B348" s="64">
        <v>5.12</v>
      </c>
      <c r="C348" s="64">
        <v>14.9</v>
      </c>
      <c r="D348" s="64">
        <v>4.36</v>
      </c>
      <c r="E348" s="64">
        <v>4.16</v>
      </c>
      <c r="F348" s="64">
        <v>20.7</v>
      </c>
      <c r="G348" s="65">
        <v>7</v>
      </c>
      <c r="H348" s="65">
        <f t="shared" si="20"/>
        <v>416.33700757575764</v>
      </c>
      <c r="I348" s="311">
        <f t="shared" si="23"/>
        <v>-3.344450163914683</v>
      </c>
      <c r="J348" s="65">
        <v>25.1</v>
      </c>
      <c r="K348" s="65">
        <v>17.9</v>
      </c>
      <c r="L348" s="65">
        <v>21.3</v>
      </c>
      <c r="M348" s="65">
        <v>49.9</v>
      </c>
      <c r="N348" s="67" t="s">
        <v>589</v>
      </c>
      <c r="O348" s="98" t="s">
        <v>1225</v>
      </c>
      <c r="P348" s="98" t="s">
        <v>1296</v>
      </c>
      <c r="Q348" s="98"/>
      <c r="R348" s="105"/>
      <c r="S348" s="226">
        <v>221.9</v>
      </c>
      <c r="T348" s="283">
        <f t="shared" si="21"/>
        <v>220.25620689655173</v>
      </c>
      <c r="U348" s="276">
        <f t="shared" si="24"/>
        <v>25.320258620689664</v>
      </c>
      <c r="V348" s="232">
        <f t="shared" si="22"/>
        <v>-194.43700757575763</v>
      </c>
    </row>
    <row r="349" spans="1:22" ht="12.75">
      <c r="A349" s="97" t="s">
        <v>392</v>
      </c>
      <c r="B349" s="64">
        <v>5.14</v>
      </c>
      <c r="C349" s="64">
        <v>15.08</v>
      </c>
      <c r="D349" s="64">
        <v>4.46</v>
      </c>
      <c r="E349" s="64">
        <v>4.24</v>
      </c>
      <c r="F349" s="64">
        <v>20.91</v>
      </c>
      <c r="G349" s="65">
        <v>6.05</v>
      </c>
      <c r="H349" s="65">
        <f t="shared" si="20"/>
        <v>367.16600557338285</v>
      </c>
      <c r="I349" s="311">
        <f t="shared" si="23"/>
        <v>-2.588624648077314</v>
      </c>
      <c r="J349" s="65">
        <v>25.3</v>
      </c>
      <c r="K349" s="65">
        <v>17.5</v>
      </c>
      <c r="L349" s="65">
        <v>23.7</v>
      </c>
      <c r="M349" s="65">
        <v>49.9</v>
      </c>
      <c r="N349" s="67" t="s">
        <v>574</v>
      </c>
      <c r="O349" s="98" t="s">
        <v>1223</v>
      </c>
      <c r="P349" s="98" t="s">
        <v>1287</v>
      </c>
      <c r="Q349" s="98"/>
      <c r="R349" s="105"/>
      <c r="S349" s="226">
        <v>213.92000000000002</v>
      </c>
      <c r="T349" s="283">
        <f t="shared" si="21"/>
        <v>212.33281379310344</v>
      </c>
      <c r="U349" s="276">
        <f t="shared" si="24"/>
        <v>15.4160172413793</v>
      </c>
      <c r="V349" s="232">
        <f t="shared" si="22"/>
        <v>-153.24600557338283</v>
      </c>
    </row>
    <row r="350" spans="1:22" ht="12.75">
      <c r="A350" s="96" t="s">
        <v>879</v>
      </c>
      <c r="B350" s="64">
        <v>5.16</v>
      </c>
      <c r="C350" s="64">
        <v>15.01</v>
      </c>
      <c r="D350" s="64">
        <v>4.49</v>
      </c>
      <c r="E350" s="64">
        <v>4.27</v>
      </c>
      <c r="F350" s="64">
        <v>20.85</v>
      </c>
      <c r="G350" s="65">
        <v>4.59</v>
      </c>
      <c r="H350" s="65">
        <f t="shared" si="20"/>
        <v>450.43938587528424</v>
      </c>
      <c r="I350" s="311">
        <f t="shared" si="23"/>
        <v>-3.536363576879964</v>
      </c>
      <c r="J350" s="65">
        <v>21</v>
      </c>
      <c r="K350" s="65">
        <v>18.8</v>
      </c>
      <c r="L350" s="65">
        <v>18.8</v>
      </c>
      <c r="M350" s="65">
        <v>204.9</v>
      </c>
      <c r="N350" s="67" t="s">
        <v>677</v>
      </c>
      <c r="O350" s="98" t="s">
        <v>1226</v>
      </c>
      <c r="P350" s="98" t="s">
        <v>1287</v>
      </c>
      <c r="Q350" s="98"/>
      <c r="R350" s="105"/>
      <c r="S350" s="226">
        <v>226.52</v>
      </c>
      <c r="T350" s="283">
        <f t="shared" si="21"/>
        <v>225.5152648275862</v>
      </c>
      <c r="U350" s="276">
        <f t="shared" si="24"/>
        <v>31.89408103448276</v>
      </c>
      <c r="V350" s="232">
        <f t="shared" si="22"/>
        <v>-223.91938587528423</v>
      </c>
    </row>
    <row r="351" spans="1:22" ht="12.75">
      <c r="A351" s="96" t="s">
        <v>513</v>
      </c>
      <c r="B351" s="64">
        <v>5.16</v>
      </c>
      <c r="C351" s="64">
        <v>15.01</v>
      </c>
      <c r="D351" s="64">
        <v>4.49</v>
      </c>
      <c r="E351" s="64">
        <v>4.27</v>
      </c>
      <c r="F351" s="64">
        <v>20.85</v>
      </c>
      <c r="G351" s="65">
        <v>4.59</v>
      </c>
      <c r="H351" s="65">
        <f t="shared" si="20"/>
        <v>450.43938587528424</v>
      </c>
      <c r="I351" s="311">
        <f t="shared" si="23"/>
        <v>-3.536363576879964</v>
      </c>
      <c r="J351" s="65">
        <v>21</v>
      </c>
      <c r="K351" s="65">
        <v>18.8</v>
      </c>
      <c r="L351" s="65">
        <v>18.8</v>
      </c>
      <c r="M351" s="65">
        <v>204.9</v>
      </c>
      <c r="N351" s="67" t="s">
        <v>677</v>
      </c>
      <c r="O351" s="98" t="s">
        <v>1226</v>
      </c>
      <c r="P351" s="98" t="s">
        <v>1287</v>
      </c>
      <c r="Q351" s="98"/>
      <c r="R351" s="105"/>
      <c r="S351" s="226">
        <v>226.52</v>
      </c>
      <c r="T351" s="283">
        <f t="shared" si="21"/>
        <v>225.5152648275862</v>
      </c>
      <c r="U351" s="276">
        <f t="shared" si="24"/>
        <v>31.89408103448276</v>
      </c>
      <c r="V351" s="232">
        <f t="shared" si="22"/>
        <v>-223.91938587528423</v>
      </c>
    </row>
    <row r="352" spans="1:22" ht="12.75">
      <c r="A352" s="97" t="s">
        <v>72</v>
      </c>
      <c r="B352" s="64">
        <v>5.213</v>
      </c>
      <c r="C352" s="64">
        <v>14.94</v>
      </c>
      <c r="D352" s="64">
        <v>4.392</v>
      </c>
      <c r="E352" s="64">
        <v>4.182</v>
      </c>
      <c r="F352" s="64">
        <v>20.77</v>
      </c>
      <c r="G352" s="65">
        <v>9.24</v>
      </c>
      <c r="H352" s="65">
        <f>((U352/1000*H$6+(1-U352/1000)*D$6)+G352)/(G352/290+1)</f>
        <v>376.36513049725966</v>
      </c>
      <c r="I352" s="311">
        <f>F352+2.15-10*LOG(H352)</f>
        <v>-2.836093800737121</v>
      </c>
      <c r="J352" s="65">
        <v>28.01</v>
      </c>
      <c r="K352" s="65">
        <v>18.95</v>
      </c>
      <c r="L352" s="65">
        <v>25.06</v>
      </c>
      <c r="M352" s="65">
        <v>52.36</v>
      </c>
      <c r="N352" s="67" t="s">
        <v>606</v>
      </c>
      <c r="O352" s="98" t="s">
        <v>1223</v>
      </c>
      <c r="P352" s="98" t="s">
        <v>1287</v>
      </c>
      <c r="Q352" s="98"/>
      <c r="R352" s="105"/>
      <c r="S352" s="226">
        <v>216.3</v>
      </c>
      <c r="T352" s="283">
        <f>(S352-G352)*(G352/290+1)+G352*((G352/290+1)-1)</f>
        <v>213.95176551724137</v>
      </c>
      <c r="U352" s="276">
        <f t="shared" si="24"/>
        <v>17.439706896551712</v>
      </c>
      <c r="V352" s="232">
        <f>S352-H352</f>
        <v>-160.06513049725964</v>
      </c>
    </row>
    <row r="353" spans="1:22" ht="12.75">
      <c r="A353" s="97" t="s">
        <v>393</v>
      </c>
      <c r="B353" s="64">
        <v>5.21</v>
      </c>
      <c r="C353" s="64">
        <v>15.4</v>
      </c>
      <c r="D353" s="64">
        <v>4.56</v>
      </c>
      <c r="E353" s="64">
        <v>4.33</v>
      </c>
      <c r="F353" s="64">
        <v>21.29</v>
      </c>
      <c r="G353" s="65">
        <v>5.78</v>
      </c>
      <c r="H353" s="65">
        <f aca="true" t="shared" si="25" ref="H353:H408">((U353/1000*H$6+(1-U353/1000)*D$6)+G353)/(G353/290+1)</f>
        <v>355.92705078098567</v>
      </c>
      <c r="I353" s="311">
        <f t="shared" si="23"/>
        <v>-2.073609960355192</v>
      </c>
      <c r="J353" s="65">
        <v>28.5</v>
      </c>
      <c r="K353" s="65">
        <v>17.5</v>
      </c>
      <c r="L353" s="65">
        <v>24.4</v>
      </c>
      <c r="M353" s="65">
        <v>49.2</v>
      </c>
      <c r="N353" s="67" t="s">
        <v>618</v>
      </c>
      <c r="O353" s="98" t="s">
        <v>1223</v>
      </c>
      <c r="P353" s="98" t="s">
        <v>1287</v>
      </c>
      <c r="Q353" s="98"/>
      <c r="R353" s="105"/>
      <c r="S353" s="226">
        <v>212.07999999999998</v>
      </c>
      <c r="T353" s="283">
        <f aca="true" t="shared" si="26" ref="T353:T409">(S353-G353)*(G353/290+1)+G353*((G353/290+1)-1)</f>
        <v>210.52697379310342</v>
      </c>
      <c r="U353" s="276">
        <f t="shared" si="24"/>
        <v>13.158717241379279</v>
      </c>
      <c r="V353" s="232">
        <f aca="true" t="shared" si="27" ref="V353:V409">S353-H353</f>
        <v>-143.84705078098568</v>
      </c>
    </row>
    <row r="354" spans="1:22" ht="12.75">
      <c r="A354" s="97" t="s">
        <v>394</v>
      </c>
      <c r="B354" s="64">
        <v>5.21</v>
      </c>
      <c r="C354" s="64">
        <v>15.4</v>
      </c>
      <c r="D354" s="64">
        <v>4.6</v>
      </c>
      <c r="E354" s="64">
        <v>4.4</v>
      </c>
      <c r="F354" s="64">
        <v>21.31</v>
      </c>
      <c r="G354" s="65">
        <v>5.78</v>
      </c>
      <c r="H354" s="65">
        <f t="shared" si="25"/>
        <v>356.5658007809857</v>
      </c>
      <c r="I354" s="311">
        <f t="shared" si="23"/>
        <v>-2.0613968644350216</v>
      </c>
      <c r="J354" s="65">
        <v>28.5</v>
      </c>
      <c r="K354" s="65">
        <v>17.5</v>
      </c>
      <c r="L354" s="65">
        <v>24.4</v>
      </c>
      <c r="M354" s="65">
        <v>49.2</v>
      </c>
      <c r="N354" s="67" t="s">
        <v>618</v>
      </c>
      <c r="O354" s="98" t="s">
        <v>1223</v>
      </c>
      <c r="P354" s="98" t="s">
        <v>1287</v>
      </c>
      <c r="Q354" s="98"/>
      <c r="R354" s="105"/>
      <c r="S354" s="226">
        <v>212.17999999999998</v>
      </c>
      <c r="T354" s="283">
        <f t="shared" si="26"/>
        <v>210.6289668965517</v>
      </c>
      <c r="U354" s="276">
        <f t="shared" si="24"/>
        <v>13.286208620689628</v>
      </c>
      <c r="V354" s="232">
        <f t="shared" si="27"/>
        <v>-144.3858007809857</v>
      </c>
    </row>
    <row r="355" spans="1:22" ht="12.75">
      <c r="A355" s="97" t="s">
        <v>355</v>
      </c>
      <c r="B355" s="64">
        <v>5.213</v>
      </c>
      <c r="C355" s="64">
        <v>15.17</v>
      </c>
      <c r="D355" s="64">
        <v>4.555</v>
      </c>
      <c r="E355" s="64">
        <v>4.36</v>
      </c>
      <c r="F355" s="64">
        <v>21.06</v>
      </c>
      <c r="G355" s="65">
        <v>5.91</v>
      </c>
      <c r="H355" s="65">
        <f t="shared" si="25"/>
        <v>388.4473054349294</v>
      </c>
      <c r="I355" s="311">
        <f t="shared" si="23"/>
        <v>-2.6833211319873946</v>
      </c>
      <c r="J355" s="65">
        <v>27.46</v>
      </c>
      <c r="K355" s="65">
        <v>17.5</v>
      </c>
      <c r="L355" s="65">
        <v>24.5</v>
      </c>
      <c r="M355" s="65">
        <v>48.99</v>
      </c>
      <c r="N355" s="67" t="s">
        <v>618</v>
      </c>
      <c r="O355" s="98" t="s">
        <v>1223</v>
      </c>
      <c r="P355" s="98" t="s">
        <v>1287</v>
      </c>
      <c r="Q355" s="98"/>
      <c r="R355" s="105"/>
      <c r="S355" s="226">
        <v>217.20999999999998</v>
      </c>
      <c r="T355" s="283">
        <f t="shared" si="26"/>
        <v>215.72658999999996</v>
      </c>
      <c r="U355" s="276">
        <f t="shared" si="24"/>
        <v>19.65823749999995</v>
      </c>
      <c r="V355" s="232">
        <f t="shared" si="27"/>
        <v>-171.2373054349294</v>
      </c>
    </row>
    <row r="356" spans="1:22" ht="12.75">
      <c r="A356" s="97" t="s">
        <v>356</v>
      </c>
      <c r="B356" s="64">
        <v>5.21</v>
      </c>
      <c r="C356" s="64">
        <v>15.17</v>
      </c>
      <c r="D356" s="64">
        <v>4.46</v>
      </c>
      <c r="E356" s="64">
        <v>4.46</v>
      </c>
      <c r="F356" s="64">
        <v>21.03</v>
      </c>
      <c r="G356" s="65">
        <v>5.92</v>
      </c>
      <c r="H356" s="65">
        <f t="shared" si="25"/>
        <v>400.3728917274939</v>
      </c>
      <c r="I356" s="311">
        <f aca="true" t="shared" si="28" ref="I356:I408">F356+2.15-10*LOG(H356)</f>
        <v>-2.8446466478202126</v>
      </c>
      <c r="J356" s="65">
        <v>27.5</v>
      </c>
      <c r="K356" s="65">
        <v>17.5</v>
      </c>
      <c r="L356" s="65">
        <v>24.5</v>
      </c>
      <c r="M356" s="65">
        <v>49</v>
      </c>
      <c r="N356" s="67" t="s">
        <v>618</v>
      </c>
      <c r="O356" s="98" t="s">
        <v>1223</v>
      </c>
      <c r="P356" s="98" t="s">
        <v>1287</v>
      </c>
      <c r="Q356" s="98" t="s">
        <v>221</v>
      </c>
      <c r="R356" s="105"/>
      <c r="S356" s="226">
        <v>219.07999999999998</v>
      </c>
      <c r="T356" s="283">
        <f t="shared" si="26"/>
        <v>217.63225379310344</v>
      </c>
      <c r="U356" s="276">
        <f aca="true" t="shared" si="29" ref="U356:U407">(T356-200)*1.25</f>
        <v>22.040317241379306</v>
      </c>
      <c r="V356" s="232">
        <f t="shared" si="27"/>
        <v>-181.2928917274939</v>
      </c>
    </row>
    <row r="357" spans="1:22" ht="12.75">
      <c r="A357" s="97" t="s">
        <v>357</v>
      </c>
      <c r="B357" s="64">
        <v>5.21</v>
      </c>
      <c r="C357" s="64">
        <v>15.17</v>
      </c>
      <c r="D357" s="64">
        <v>4.46</v>
      </c>
      <c r="E357" s="64">
        <v>4.46</v>
      </c>
      <c r="F357" s="64">
        <v>21.06</v>
      </c>
      <c r="G357" s="65">
        <v>5.63</v>
      </c>
      <c r="H357" s="65">
        <f t="shared" si="25"/>
        <v>378.50541217484687</v>
      </c>
      <c r="I357" s="311">
        <f t="shared" si="28"/>
        <v>-2.5707209377233085</v>
      </c>
      <c r="J357" s="65">
        <v>27.5</v>
      </c>
      <c r="K357" s="65">
        <v>17.5</v>
      </c>
      <c r="L357" s="65">
        <v>24.5</v>
      </c>
      <c r="M357" s="65">
        <v>49</v>
      </c>
      <c r="N357" s="67" t="s">
        <v>618</v>
      </c>
      <c r="O357" s="98" t="s">
        <v>1223</v>
      </c>
      <c r="P357" s="98" t="s">
        <v>1287</v>
      </c>
      <c r="Q357" s="98" t="s">
        <v>221</v>
      </c>
      <c r="R357" s="105"/>
      <c r="S357" s="226">
        <v>215.57</v>
      </c>
      <c r="T357" s="283">
        <f t="shared" si="26"/>
        <v>214.12503137931034</v>
      </c>
      <c r="U357" s="276">
        <f t="shared" si="29"/>
        <v>17.65628922413793</v>
      </c>
      <c r="V357" s="232">
        <f t="shared" si="27"/>
        <v>-162.93541217484687</v>
      </c>
    </row>
    <row r="358" spans="1:22" ht="12.75">
      <c r="A358" s="97" t="s">
        <v>1215</v>
      </c>
      <c r="B358" s="64">
        <v>5.23</v>
      </c>
      <c r="C358" s="64">
        <v>15.1</v>
      </c>
      <c r="D358" s="64">
        <v>4.52</v>
      </c>
      <c r="E358" s="64">
        <v>4.23</v>
      </c>
      <c r="F358" s="64">
        <v>20.97</v>
      </c>
      <c r="G358" s="65">
        <v>8.1</v>
      </c>
      <c r="H358" s="65">
        <f t="shared" si="25"/>
        <v>361.88819481717536</v>
      </c>
      <c r="I358" s="311">
        <f t="shared" si="28"/>
        <v>-2.4657441618534612</v>
      </c>
      <c r="J358" s="65">
        <v>29.9</v>
      </c>
      <c r="K358" s="65">
        <v>17.7</v>
      </c>
      <c r="L358" s="65">
        <v>25.5</v>
      </c>
      <c r="M358" s="65">
        <v>47.3</v>
      </c>
      <c r="N358" s="67" t="s">
        <v>618</v>
      </c>
      <c r="O358" s="98" t="s">
        <v>1223</v>
      </c>
      <c r="P358" s="98" t="s">
        <v>1287</v>
      </c>
      <c r="Q358" s="98"/>
      <c r="R358" s="105"/>
      <c r="S358" s="226">
        <v>213.7</v>
      </c>
      <c r="T358" s="283">
        <f t="shared" si="26"/>
        <v>211.5688620689655</v>
      </c>
      <c r="U358" s="276">
        <f t="shared" si="29"/>
        <v>14.461077586206876</v>
      </c>
      <c r="V358" s="232">
        <f t="shared" si="27"/>
        <v>-148.18819481717537</v>
      </c>
    </row>
    <row r="359" spans="1:22" ht="12.75">
      <c r="A359" s="96" t="s">
        <v>881</v>
      </c>
      <c r="B359" s="64">
        <v>5.27</v>
      </c>
      <c r="C359" s="64">
        <v>15.44</v>
      </c>
      <c r="D359" s="64">
        <v>4.87</v>
      </c>
      <c r="E359" s="64">
        <v>4.7</v>
      </c>
      <c r="F359" s="64">
        <v>21.37</v>
      </c>
      <c r="G359" s="65">
        <v>9.2</v>
      </c>
      <c r="H359" s="65">
        <f t="shared" si="25"/>
        <v>474.8071122994651</v>
      </c>
      <c r="I359" s="311">
        <f t="shared" si="28"/>
        <v>-3.2451721577808215</v>
      </c>
      <c r="J359" s="65">
        <v>25.2</v>
      </c>
      <c r="K359" s="65">
        <v>13.9</v>
      </c>
      <c r="L359" s="65">
        <v>18.6</v>
      </c>
      <c r="M359" s="65">
        <v>54.6</v>
      </c>
      <c r="N359" s="67" t="s">
        <v>880</v>
      </c>
      <c r="O359" s="98" t="s">
        <v>1225</v>
      </c>
      <c r="P359" s="98" t="s">
        <v>1296</v>
      </c>
      <c r="Q359" s="98"/>
      <c r="R359" s="105"/>
      <c r="S359" s="226">
        <v>231.7</v>
      </c>
      <c r="T359" s="283">
        <f t="shared" si="26"/>
        <v>229.85048275862067</v>
      </c>
      <c r="U359" s="276">
        <f t="shared" si="29"/>
        <v>37.31310344827584</v>
      </c>
      <c r="V359" s="232">
        <f t="shared" si="27"/>
        <v>-243.1071122994651</v>
      </c>
    </row>
    <row r="360" spans="1:22" ht="12.75">
      <c r="A360" s="96" t="s">
        <v>882</v>
      </c>
      <c r="B360" s="64">
        <v>5.3</v>
      </c>
      <c r="C360" s="64">
        <v>14.97</v>
      </c>
      <c r="D360" s="64">
        <v>4.27</v>
      </c>
      <c r="E360" s="64">
        <v>3.96</v>
      </c>
      <c r="F360" s="64">
        <v>20.54</v>
      </c>
      <c r="G360" s="65">
        <v>7.25</v>
      </c>
      <c r="H360" s="65">
        <f t="shared" si="25"/>
        <v>482.8059085365853</v>
      </c>
      <c r="I360" s="311">
        <f t="shared" si="28"/>
        <v>-4.147725763158121</v>
      </c>
      <c r="J360" s="65">
        <v>23.1</v>
      </c>
      <c r="K360" s="65">
        <v>16.4</v>
      </c>
      <c r="L360" s="65">
        <v>19.6</v>
      </c>
      <c r="M360" s="65">
        <v>199.7</v>
      </c>
      <c r="N360" s="67" t="s">
        <v>634</v>
      </c>
      <c r="O360" s="98" t="s">
        <v>1226</v>
      </c>
      <c r="P360" s="98" t="s">
        <v>1287</v>
      </c>
      <c r="Q360" s="98"/>
      <c r="R360" s="105"/>
      <c r="S360" s="226">
        <v>232.38</v>
      </c>
      <c r="T360" s="283">
        <f t="shared" si="26"/>
        <v>230.93949999999998</v>
      </c>
      <c r="U360" s="276">
        <f t="shared" si="29"/>
        <v>38.674374999999976</v>
      </c>
      <c r="V360" s="232">
        <f t="shared" si="27"/>
        <v>-250.42590853658533</v>
      </c>
    </row>
    <row r="361" spans="1:22" ht="12.75">
      <c r="A361" s="96" t="s">
        <v>883</v>
      </c>
      <c r="B361" s="64">
        <v>5.3</v>
      </c>
      <c r="C361" s="64">
        <v>14.97</v>
      </c>
      <c r="D361" s="64">
        <v>4.56</v>
      </c>
      <c r="E361" s="64">
        <v>4.36</v>
      </c>
      <c r="F361" s="64">
        <v>20.9</v>
      </c>
      <c r="G361" s="65">
        <v>7.25</v>
      </c>
      <c r="H361" s="65">
        <f t="shared" si="25"/>
        <v>477.1849085365854</v>
      </c>
      <c r="I361" s="311">
        <f t="shared" si="28"/>
        <v>-3.736867002059231</v>
      </c>
      <c r="J361" s="65">
        <v>23.1</v>
      </c>
      <c r="K361" s="65">
        <v>16.4</v>
      </c>
      <c r="L361" s="65">
        <v>19.6</v>
      </c>
      <c r="M361" s="65">
        <v>199.7</v>
      </c>
      <c r="N361" s="67" t="s">
        <v>634</v>
      </c>
      <c r="O361" s="98" t="s">
        <v>1226</v>
      </c>
      <c r="P361" s="98" t="s">
        <v>1287</v>
      </c>
      <c r="Q361" s="98"/>
      <c r="R361" s="105"/>
      <c r="S361" s="226">
        <v>231.5</v>
      </c>
      <c r="T361" s="283">
        <f t="shared" si="26"/>
        <v>230.0375</v>
      </c>
      <c r="U361" s="276">
        <f t="shared" si="29"/>
        <v>37.54687499999999</v>
      </c>
      <c r="V361" s="232">
        <f t="shared" si="27"/>
        <v>-245.6849085365854</v>
      </c>
    </row>
    <row r="362" spans="1:22" ht="13.5" thickBot="1">
      <c r="A362" s="401" t="s">
        <v>884</v>
      </c>
      <c r="B362" s="139">
        <v>5.42</v>
      </c>
      <c r="C362" s="139">
        <v>15.15</v>
      </c>
      <c r="D362" s="139">
        <v>4.46</v>
      </c>
      <c r="E362" s="139">
        <v>4.27</v>
      </c>
      <c r="F362" s="139">
        <v>20.95</v>
      </c>
      <c r="G362" s="140">
        <v>7.3</v>
      </c>
      <c r="H362" s="140">
        <f t="shared" si="25"/>
        <v>396.54420900605464</v>
      </c>
      <c r="I362" s="402">
        <f t="shared" si="28"/>
        <v>-2.8829161197415907</v>
      </c>
      <c r="J362" s="140">
        <v>22.1</v>
      </c>
      <c r="K362" s="140">
        <v>18.4</v>
      </c>
      <c r="L362" s="140">
        <v>24.3</v>
      </c>
      <c r="M362" s="140">
        <v>43.9</v>
      </c>
      <c r="N362" s="141" t="s">
        <v>885</v>
      </c>
      <c r="O362" s="142" t="s">
        <v>1225</v>
      </c>
      <c r="P362" s="142" t="s">
        <v>1296</v>
      </c>
      <c r="Q362" s="142"/>
      <c r="R362" s="105"/>
      <c r="S362" s="226">
        <v>218.89000000000001</v>
      </c>
      <c r="T362" s="283">
        <f t="shared" si="26"/>
        <v>217.09998965517244</v>
      </c>
      <c r="U362" s="276">
        <f t="shared" si="29"/>
        <v>21.374987068965545</v>
      </c>
      <c r="V362" s="232">
        <f t="shared" si="27"/>
        <v>-177.65420900605463</v>
      </c>
    </row>
    <row r="363" spans="1:22" ht="12.75">
      <c r="A363" s="409" t="s">
        <v>97</v>
      </c>
      <c r="B363" s="410">
        <v>5.42</v>
      </c>
      <c r="C363" s="410">
        <v>15.31</v>
      </c>
      <c r="D363" s="410">
        <v>4.9</v>
      </c>
      <c r="E363" s="410">
        <v>4.8</v>
      </c>
      <c r="F363" s="410">
        <v>21.32</v>
      </c>
      <c r="G363" s="411">
        <v>8.47</v>
      </c>
      <c r="H363" s="446">
        <f t="shared" si="25"/>
        <v>369.2431619258214</v>
      </c>
      <c r="I363" s="450">
        <f t="shared" si="28"/>
        <v>-2.2031246128830446</v>
      </c>
      <c r="J363" s="448">
        <v>29.18</v>
      </c>
      <c r="K363" s="411">
        <v>15.5</v>
      </c>
      <c r="L363" s="411">
        <v>24.2</v>
      </c>
      <c r="M363" s="411">
        <v>48.91</v>
      </c>
      <c r="N363" s="412" t="s">
        <v>846</v>
      </c>
      <c r="O363" s="413" t="s">
        <v>76</v>
      </c>
      <c r="P363" s="413" t="s">
        <v>1287</v>
      </c>
      <c r="Q363" s="414"/>
      <c r="R363" s="105"/>
      <c r="S363" s="226">
        <v>214.95999999999998</v>
      </c>
      <c r="T363" s="283">
        <f t="shared" si="26"/>
        <v>212.76831448275857</v>
      </c>
      <c r="U363" s="276">
        <f t="shared" si="29"/>
        <v>15.960393103448212</v>
      </c>
      <c r="V363" s="232">
        <f t="shared" si="27"/>
        <v>-154.28316192582145</v>
      </c>
    </row>
    <row r="364" spans="1:22" ht="13.5" thickBot="1">
      <c r="A364" s="417" t="s">
        <v>24</v>
      </c>
      <c r="B364" s="418">
        <v>5.42</v>
      </c>
      <c r="C364" s="418">
        <v>15.31</v>
      </c>
      <c r="D364" s="418">
        <v>4.62</v>
      </c>
      <c r="E364" s="418">
        <v>4.46</v>
      </c>
      <c r="F364" s="418">
        <v>21.2</v>
      </c>
      <c r="G364" s="419">
        <v>8.47</v>
      </c>
      <c r="H364" s="447">
        <f t="shared" si="25"/>
        <v>376.0139119258216</v>
      </c>
      <c r="I364" s="451">
        <f t="shared" si="28"/>
        <v>-2.402039134405488</v>
      </c>
      <c r="J364" s="449">
        <v>29.18</v>
      </c>
      <c r="K364" s="419">
        <v>15.5</v>
      </c>
      <c r="L364" s="419">
        <v>24.2</v>
      </c>
      <c r="M364" s="419">
        <v>48.91</v>
      </c>
      <c r="N364" s="420" t="s">
        <v>846</v>
      </c>
      <c r="O364" s="421" t="s">
        <v>76</v>
      </c>
      <c r="P364" s="421" t="s">
        <v>1287</v>
      </c>
      <c r="Q364" s="422"/>
      <c r="R364" s="105"/>
      <c r="S364" s="226">
        <v>216.02</v>
      </c>
      <c r="T364" s="283">
        <f t="shared" si="26"/>
        <v>213.85927379310343</v>
      </c>
      <c r="U364" s="276">
        <f t="shared" si="29"/>
        <v>17.324092241379283</v>
      </c>
      <c r="V364" s="232">
        <f t="shared" si="27"/>
        <v>-159.9939119258216</v>
      </c>
    </row>
    <row r="365" spans="1:22" ht="12.75">
      <c r="A365" s="442" t="s">
        <v>429</v>
      </c>
      <c r="B365" s="424">
        <v>5.52</v>
      </c>
      <c r="C365" s="424">
        <v>15.28</v>
      </c>
      <c r="D365" s="424">
        <v>4.59</v>
      </c>
      <c r="E365" s="424">
        <v>4.41</v>
      </c>
      <c r="F365" s="424">
        <v>21.15</v>
      </c>
      <c r="G365" s="425">
        <v>9.56</v>
      </c>
      <c r="H365" s="425">
        <f t="shared" si="25"/>
        <v>357.94886715516105</v>
      </c>
      <c r="I365" s="406">
        <f t="shared" si="28"/>
        <v>-2.238209922908247</v>
      </c>
      <c r="J365" s="425">
        <v>26.82</v>
      </c>
      <c r="K365" s="425">
        <v>17.2</v>
      </c>
      <c r="L365" s="425">
        <v>25.7</v>
      </c>
      <c r="M365" s="425">
        <v>49.49</v>
      </c>
      <c r="N365" s="426" t="s">
        <v>790</v>
      </c>
      <c r="O365" s="427" t="s">
        <v>1227</v>
      </c>
      <c r="P365" s="427" t="s">
        <v>1287</v>
      </c>
      <c r="Q365" s="427"/>
      <c r="R365" s="105"/>
      <c r="S365" s="226">
        <v>213.51</v>
      </c>
      <c r="T365" s="283">
        <f t="shared" si="26"/>
        <v>210.98846758620692</v>
      </c>
      <c r="U365" s="276">
        <f t="shared" si="29"/>
        <v>13.735584482758654</v>
      </c>
      <c r="V365" s="232">
        <f t="shared" si="27"/>
        <v>-144.43886715516106</v>
      </c>
    </row>
    <row r="366" spans="1:22" ht="12.75">
      <c r="A366" s="97" t="s">
        <v>430</v>
      </c>
      <c r="B366" s="64">
        <v>5.64</v>
      </c>
      <c r="C366" s="64">
        <v>15.56</v>
      </c>
      <c r="D366" s="64">
        <v>4.77</v>
      </c>
      <c r="E366" s="64">
        <v>4.59</v>
      </c>
      <c r="F366" s="64">
        <v>21.44</v>
      </c>
      <c r="G366" s="65">
        <v>7.82</v>
      </c>
      <c r="H366" s="65">
        <f t="shared" si="25"/>
        <v>407.2542363843933</v>
      </c>
      <c r="I366" s="311">
        <f t="shared" si="28"/>
        <v>-2.508656106694257</v>
      </c>
      <c r="J366" s="65">
        <v>27.24</v>
      </c>
      <c r="K366" s="65">
        <v>17.5</v>
      </c>
      <c r="L366" s="65">
        <v>22</v>
      </c>
      <c r="M366" s="65">
        <v>50.22</v>
      </c>
      <c r="N366" s="67" t="s">
        <v>639</v>
      </c>
      <c r="O366" s="98" t="s">
        <v>1227</v>
      </c>
      <c r="P366" s="98" t="s">
        <v>1287</v>
      </c>
      <c r="Q366" s="98"/>
      <c r="R366" s="105"/>
      <c r="S366" s="226">
        <v>220.72</v>
      </c>
      <c r="T366" s="283">
        <f t="shared" si="26"/>
        <v>218.85182896551726</v>
      </c>
      <c r="U366" s="276">
        <f t="shared" si="29"/>
        <v>23.56478620689657</v>
      </c>
      <c r="V366" s="232">
        <f t="shared" si="27"/>
        <v>-186.53423638439332</v>
      </c>
    </row>
    <row r="367" spans="1:22" ht="12.75">
      <c r="A367" s="97" t="s">
        <v>431</v>
      </c>
      <c r="B367" s="64">
        <v>5.64</v>
      </c>
      <c r="C367" s="64">
        <v>15.56</v>
      </c>
      <c r="D367" s="64">
        <v>4.9</v>
      </c>
      <c r="E367" s="64">
        <v>4.65</v>
      </c>
      <c r="F367" s="64">
        <v>21.48</v>
      </c>
      <c r="G367" s="65">
        <v>7.82</v>
      </c>
      <c r="H367" s="65">
        <f t="shared" si="25"/>
        <v>408.5317363843934</v>
      </c>
      <c r="I367" s="311">
        <f t="shared" si="28"/>
        <v>-2.482257999167743</v>
      </c>
      <c r="J367" s="65">
        <v>27.24</v>
      </c>
      <c r="K367" s="65">
        <v>17.5</v>
      </c>
      <c r="L367" s="65">
        <v>22</v>
      </c>
      <c r="M367" s="65">
        <v>50.22</v>
      </c>
      <c r="N367" s="67" t="s">
        <v>639</v>
      </c>
      <c r="O367" s="98" t="s">
        <v>1227</v>
      </c>
      <c r="P367" s="98" t="s">
        <v>1287</v>
      </c>
      <c r="Q367" s="98"/>
      <c r="R367" s="105"/>
      <c r="S367" s="226">
        <v>220.92000000000002</v>
      </c>
      <c r="T367" s="283">
        <f t="shared" si="26"/>
        <v>219.05722206896556</v>
      </c>
      <c r="U367" s="276">
        <f t="shared" si="29"/>
        <v>23.821527586206948</v>
      </c>
      <c r="V367" s="232">
        <f t="shared" si="27"/>
        <v>-187.6117363843934</v>
      </c>
    </row>
    <row r="368" spans="1:22" ht="12.75">
      <c r="A368" s="96" t="s">
        <v>1214</v>
      </c>
      <c r="B368" s="64">
        <v>5.67</v>
      </c>
      <c r="C368" s="64">
        <v>15.43</v>
      </c>
      <c r="D368" s="64">
        <v>4.63</v>
      </c>
      <c r="E368" s="64">
        <v>4.43</v>
      </c>
      <c r="F368" s="64">
        <v>21.29</v>
      </c>
      <c r="G368" s="65">
        <v>5.78</v>
      </c>
      <c r="H368" s="65">
        <f t="shared" si="25"/>
        <v>360.5260507809858</v>
      </c>
      <c r="I368" s="311">
        <f t="shared" si="28"/>
        <v>-2.1293665130696056</v>
      </c>
      <c r="J368" s="65">
        <v>30.8</v>
      </c>
      <c r="K368" s="65">
        <v>17.6</v>
      </c>
      <c r="L368" s="65">
        <v>26.1</v>
      </c>
      <c r="M368" s="65">
        <v>48.3</v>
      </c>
      <c r="N368" s="67" t="s">
        <v>751</v>
      </c>
      <c r="O368" s="98" t="s">
        <v>1223</v>
      </c>
      <c r="P368" s="98" t="s">
        <v>1287</v>
      </c>
      <c r="Q368" s="98"/>
      <c r="R368" s="105"/>
      <c r="S368" s="226">
        <v>212.8</v>
      </c>
      <c r="T368" s="283">
        <f t="shared" si="26"/>
        <v>211.26132413793104</v>
      </c>
      <c r="U368" s="276">
        <f t="shared" si="29"/>
        <v>14.076655172413801</v>
      </c>
      <c r="V368" s="232">
        <f t="shared" si="27"/>
        <v>-147.72605078098582</v>
      </c>
    </row>
    <row r="369" spans="1:22" ht="12.75">
      <c r="A369" s="96" t="s">
        <v>1213</v>
      </c>
      <c r="B369" s="64">
        <v>5.67</v>
      </c>
      <c r="C369" s="64">
        <v>15.42</v>
      </c>
      <c r="D369" s="64">
        <v>4.7</v>
      </c>
      <c r="E369" s="64">
        <v>4.47</v>
      </c>
      <c r="F369" s="64">
        <v>21.31</v>
      </c>
      <c r="G369" s="65">
        <v>5.78</v>
      </c>
      <c r="H369" s="65">
        <f t="shared" si="25"/>
        <v>360.5260507809858</v>
      </c>
      <c r="I369" s="311">
        <f t="shared" si="28"/>
        <v>-2.109366513069606</v>
      </c>
      <c r="J369" s="65">
        <v>30.8</v>
      </c>
      <c r="K369" s="65">
        <v>17.6</v>
      </c>
      <c r="L369" s="65">
        <v>26.1</v>
      </c>
      <c r="M369" s="65">
        <v>48.3</v>
      </c>
      <c r="N369" s="67" t="s">
        <v>751</v>
      </c>
      <c r="O369" s="98" t="s">
        <v>1223</v>
      </c>
      <c r="P369" s="98" t="s">
        <v>1287</v>
      </c>
      <c r="Q369" s="98"/>
      <c r="R369" s="105"/>
      <c r="S369" s="226">
        <v>212.8</v>
      </c>
      <c r="T369" s="283">
        <f t="shared" si="26"/>
        <v>211.26132413793104</v>
      </c>
      <c r="U369" s="276">
        <f t="shared" si="29"/>
        <v>14.076655172413801</v>
      </c>
      <c r="V369" s="232">
        <f t="shared" si="27"/>
        <v>-147.72605078098582</v>
      </c>
    </row>
    <row r="370" spans="1:22" ht="12.75">
      <c r="A370" s="97" t="s">
        <v>1212</v>
      </c>
      <c r="B370" s="64">
        <v>5.69</v>
      </c>
      <c r="C370" s="64">
        <v>15.34</v>
      </c>
      <c r="D370" s="64">
        <v>4.59</v>
      </c>
      <c r="E370" s="64">
        <v>4.39</v>
      </c>
      <c r="F370" s="64">
        <v>21.2</v>
      </c>
      <c r="G370" s="65">
        <v>8.09</v>
      </c>
      <c r="H370" s="65">
        <f t="shared" si="25"/>
        <v>349.4513310787009</v>
      </c>
      <c r="I370" s="311">
        <f t="shared" si="28"/>
        <v>-2.0838669906376737</v>
      </c>
      <c r="J370" s="65">
        <v>32</v>
      </c>
      <c r="K370" s="65">
        <v>17.6</v>
      </c>
      <c r="L370" s="65">
        <v>28.6</v>
      </c>
      <c r="M370" s="65">
        <v>50</v>
      </c>
      <c r="N370" s="67" t="s">
        <v>581</v>
      </c>
      <c r="O370" s="98" t="s">
        <v>1223</v>
      </c>
      <c r="P370" s="98" t="s">
        <v>1287</v>
      </c>
      <c r="Q370" s="98"/>
      <c r="R370" s="105"/>
      <c r="S370" s="226">
        <v>211.75</v>
      </c>
      <c r="T370" s="283">
        <f t="shared" si="26"/>
        <v>209.56709482758617</v>
      </c>
      <c r="U370" s="276">
        <f t="shared" si="29"/>
        <v>11.958868534482718</v>
      </c>
      <c r="V370" s="232">
        <f t="shared" si="27"/>
        <v>-137.7013310787009</v>
      </c>
    </row>
    <row r="371" spans="1:22" ht="12.75">
      <c r="A371" s="96" t="s">
        <v>886</v>
      </c>
      <c r="B371" s="64">
        <v>5.71</v>
      </c>
      <c r="C371" s="64">
        <v>15.31</v>
      </c>
      <c r="D371" s="64">
        <v>4.27</v>
      </c>
      <c r="E371" s="64">
        <v>4.04</v>
      </c>
      <c r="F371" s="64">
        <v>20.83</v>
      </c>
      <c r="G371" s="65">
        <v>6.41</v>
      </c>
      <c r="H371" s="65">
        <f t="shared" si="25"/>
        <v>503.2384437223776</v>
      </c>
      <c r="I371" s="311">
        <f t="shared" si="28"/>
        <v>-4.037738106143873</v>
      </c>
      <c r="J371" s="65">
        <v>24.5</v>
      </c>
      <c r="K371" s="65">
        <v>15.07</v>
      </c>
      <c r="L371" s="65">
        <v>15.29</v>
      </c>
      <c r="M371" s="65">
        <v>201.1</v>
      </c>
      <c r="N371" s="67" t="s">
        <v>796</v>
      </c>
      <c r="O371" s="98" t="s">
        <v>1230</v>
      </c>
      <c r="P371" s="98" t="s">
        <v>1287</v>
      </c>
      <c r="Q371" s="98"/>
      <c r="R371" s="105"/>
      <c r="S371" s="226">
        <v>235.32999999999998</v>
      </c>
      <c r="T371" s="283">
        <f t="shared" si="26"/>
        <v>234.12160448275858</v>
      </c>
      <c r="U371" s="276">
        <f t="shared" si="29"/>
        <v>42.65200560344823</v>
      </c>
      <c r="V371" s="232">
        <f t="shared" si="27"/>
        <v>-267.9084437223776</v>
      </c>
    </row>
    <row r="372" spans="1:22" ht="12.75">
      <c r="A372" s="96" t="s">
        <v>888</v>
      </c>
      <c r="B372" s="64">
        <v>5.71</v>
      </c>
      <c r="C372" s="64">
        <v>15.31</v>
      </c>
      <c r="D372" s="64">
        <v>4.7</v>
      </c>
      <c r="E372" s="64">
        <v>4.52</v>
      </c>
      <c r="F372" s="64">
        <v>21.21</v>
      </c>
      <c r="G372" s="65">
        <v>6.41</v>
      </c>
      <c r="H372" s="65">
        <f t="shared" si="25"/>
        <v>475.1334437223777</v>
      </c>
      <c r="I372" s="311">
        <f t="shared" si="28"/>
        <v>-3.408156006421013</v>
      </c>
      <c r="J372" s="65">
        <v>24.5</v>
      </c>
      <c r="K372" s="65">
        <v>15.07</v>
      </c>
      <c r="L372" s="65">
        <v>15.29</v>
      </c>
      <c r="M372" s="65">
        <v>201.1</v>
      </c>
      <c r="N372" s="67" t="s">
        <v>796</v>
      </c>
      <c r="O372" s="98" t="s">
        <v>1230</v>
      </c>
      <c r="P372" s="98" t="s">
        <v>1287</v>
      </c>
      <c r="Q372" s="98"/>
      <c r="R372" s="105"/>
      <c r="S372" s="226">
        <v>230.92999999999998</v>
      </c>
      <c r="T372" s="283">
        <f t="shared" si="26"/>
        <v>229.6243493103448</v>
      </c>
      <c r="U372" s="276">
        <f t="shared" si="29"/>
        <v>37.030436637931</v>
      </c>
      <c r="V372" s="232">
        <f t="shared" si="27"/>
        <v>-244.20344372237773</v>
      </c>
    </row>
    <row r="373" spans="1:22" ht="12.75">
      <c r="A373" s="96" t="s">
        <v>227</v>
      </c>
      <c r="B373" s="64">
        <v>5.74</v>
      </c>
      <c r="C373" s="64">
        <v>15.79</v>
      </c>
      <c r="D373" s="64">
        <v>5.08</v>
      </c>
      <c r="E373" s="64">
        <v>5.08</v>
      </c>
      <c r="F373" s="64">
        <v>21.76</v>
      </c>
      <c r="G373" s="65">
        <v>13.31</v>
      </c>
      <c r="H373" s="65">
        <f t="shared" si="25"/>
        <v>470.9615498499885</v>
      </c>
      <c r="I373" s="311">
        <f t="shared" si="28"/>
        <v>-2.8198545199170866</v>
      </c>
      <c r="J373" s="65">
        <v>23.2</v>
      </c>
      <c r="K373" s="65">
        <v>13.4</v>
      </c>
      <c r="L373" s="65">
        <v>18.3</v>
      </c>
      <c r="M373" s="65">
        <v>205.47</v>
      </c>
      <c r="N373" s="67" t="s">
        <v>234</v>
      </c>
      <c r="O373" s="98" t="s">
        <v>1226</v>
      </c>
      <c r="P373" s="98" t="s">
        <v>1287</v>
      </c>
      <c r="Q373" s="98" t="s">
        <v>221</v>
      </c>
      <c r="R373" s="105"/>
      <c r="S373" s="226">
        <v>232.28</v>
      </c>
      <c r="T373" s="283">
        <f t="shared" si="26"/>
        <v>229.63085103448276</v>
      </c>
      <c r="U373" s="276">
        <f t="shared" si="29"/>
        <v>37.03856379310345</v>
      </c>
      <c r="V373" s="232">
        <f t="shared" si="27"/>
        <v>-238.6815498499885</v>
      </c>
    </row>
    <row r="374" spans="1:22" ht="12.75">
      <c r="A374" s="96" t="s">
        <v>232</v>
      </c>
      <c r="B374" s="64">
        <v>5.74</v>
      </c>
      <c r="C374" s="64">
        <v>15.79</v>
      </c>
      <c r="D374" s="64">
        <v>5.08</v>
      </c>
      <c r="E374" s="64">
        <v>5.08</v>
      </c>
      <c r="F374" s="64">
        <v>21.76</v>
      </c>
      <c r="G374" s="65">
        <v>13.31</v>
      </c>
      <c r="H374" s="65">
        <f t="shared" si="25"/>
        <v>445.9864248499884</v>
      </c>
      <c r="I374" s="311">
        <f t="shared" si="28"/>
        <v>-2.5832163964831487</v>
      </c>
      <c r="J374" s="65">
        <v>23.2</v>
      </c>
      <c r="K374" s="65">
        <v>13.4</v>
      </c>
      <c r="L374" s="65">
        <v>18.3</v>
      </c>
      <c r="M374" s="65">
        <v>205.498</v>
      </c>
      <c r="N374" s="67" t="s">
        <v>234</v>
      </c>
      <c r="O374" s="98" t="s">
        <v>1226</v>
      </c>
      <c r="P374" s="98" t="s">
        <v>1287</v>
      </c>
      <c r="Q374" s="98" t="s">
        <v>221</v>
      </c>
      <c r="R374" s="105"/>
      <c r="S374" s="226">
        <v>228.37</v>
      </c>
      <c r="T374" s="283">
        <f t="shared" si="26"/>
        <v>225.54139551724137</v>
      </c>
      <c r="U374" s="276">
        <f t="shared" si="29"/>
        <v>31.92674439655171</v>
      </c>
      <c r="V374" s="232">
        <f t="shared" si="27"/>
        <v>-217.6164248499884</v>
      </c>
    </row>
    <row r="375" spans="1:22" ht="12.75">
      <c r="A375" s="96" t="s">
        <v>228</v>
      </c>
      <c r="B375" s="64">
        <v>5.74</v>
      </c>
      <c r="C375" s="64">
        <v>15.79</v>
      </c>
      <c r="D375" s="64">
        <v>5</v>
      </c>
      <c r="E375" s="64">
        <v>5</v>
      </c>
      <c r="F375" s="64">
        <v>21.72</v>
      </c>
      <c r="G375" s="65">
        <v>13.31</v>
      </c>
      <c r="H375" s="65">
        <f t="shared" si="25"/>
        <v>473.3887998499886</v>
      </c>
      <c r="I375" s="311">
        <f t="shared" si="28"/>
        <v>-2.8821797851725535</v>
      </c>
      <c r="J375" s="65">
        <v>23.2</v>
      </c>
      <c r="K375" s="65">
        <v>13.4</v>
      </c>
      <c r="L375" s="65">
        <v>18.3</v>
      </c>
      <c r="M375" s="65">
        <v>205.498</v>
      </c>
      <c r="N375" s="67" t="s">
        <v>234</v>
      </c>
      <c r="O375" s="98" t="s">
        <v>1226</v>
      </c>
      <c r="P375" s="98" t="s">
        <v>1287</v>
      </c>
      <c r="Q375" s="98" t="s">
        <v>221</v>
      </c>
      <c r="R375" s="105"/>
      <c r="S375" s="226">
        <v>232.66000000000003</v>
      </c>
      <c r="T375" s="283">
        <f t="shared" si="26"/>
        <v>230.02829172413794</v>
      </c>
      <c r="U375" s="276">
        <f t="shared" si="29"/>
        <v>37.53536465517243</v>
      </c>
      <c r="V375" s="232">
        <f t="shared" si="27"/>
        <v>-240.72879984998855</v>
      </c>
    </row>
    <row r="376" spans="1:22" ht="12.75">
      <c r="A376" s="96" t="s">
        <v>233</v>
      </c>
      <c r="B376" s="64">
        <v>5.74</v>
      </c>
      <c r="C376" s="64">
        <v>15.79</v>
      </c>
      <c r="D376" s="64">
        <v>5</v>
      </c>
      <c r="E376" s="64">
        <v>5</v>
      </c>
      <c r="F376" s="64">
        <v>21.72</v>
      </c>
      <c r="G376" s="65">
        <v>13.31</v>
      </c>
      <c r="H376" s="65">
        <f t="shared" si="25"/>
        <v>448.9885498499883</v>
      </c>
      <c r="I376" s="311">
        <f t="shared" si="28"/>
        <v>-2.6523526572409395</v>
      </c>
      <c r="J376" s="65">
        <v>23.2</v>
      </c>
      <c r="K376" s="65">
        <v>13.4</v>
      </c>
      <c r="L376" s="65">
        <v>18.3</v>
      </c>
      <c r="M376" s="65">
        <v>205.498</v>
      </c>
      <c r="N376" s="67" t="s">
        <v>234</v>
      </c>
      <c r="O376" s="98" t="s">
        <v>1226</v>
      </c>
      <c r="P376" s="98" t="s">
        <v>1287</v>
      </c>
      <c r="Q376" s="98" t="s">
        <v>221</v>
      </c>
      <c r="R376" s="105"/>
      <c r="S376" s="226">
        <v>228.83999999999997</v>
      </c>
      <c r="T376" s="283">
        <f t="shared" si="26"/>
        <v>226.0329668965517</v>
      </c>
      <c r="U376" s="276">
        <f t="shared" si="29"/>
        <v>32.54120862068962</v>
      </c>
      <c r="V376" s="232">
        <f t="shared" si="27"/>
        <v>-220.14854984998834</v>
      </c>
    </row>
    <row r="377" spans="1:22" ht="12.75">
      <c r="A377" s="97" t="s">
        <v>1146</v>
      </c>
      <c r="B377" s="64">
        <v>5.74</v>
      </c>
      <c r="C377" s="64">
        <v>15.36</v>
      </c>
      <c r="D377" s="64">
        <v>4.59</v>
      </c>
      <c r="E377" s="64">
        <v>4.39</v>
      </c>
      <c r="F377" s="64">
        <v>21.19</v>
      </c>
      <c r="G377" s="65">
        <v>8.4</v>
      </c>
      <c r="H377" s="65">
        <f t="shared" si="25"/>
        <v>376.01719168900803</v>
      </c>
      <c r="I377" s="311">
        <f t="shared" si="28"/>
        <v>-2.4120770153667124</v>
      </c>
      <c r="J377" s="65">
        <v>29.2</v>
      </c>
      <c r="K377" s="65">
        <v>20</v>
      </c>
      <c r="L377" s="65">
        <v>22</v>
      </c>
      <c r="M377" s="65">
        <v>50</v>
      </c>
      <c r="N377" s="67" t="s">
        <v>595</v>
      </c>
      <c r="O377" s="98" t="s">
        <v>1225</v>
      </c>
      <c r="P377" s="98" t="s">
        <v>1296</v>
      </c>
      <c r="Q377" s="98"/>
      <c r="R377" s="105"/>
      <c r="S377" s="226">
        <v>216</v>
      </c>
      <c r="T377" s="283">
        <f t="shared" si="26"/>
        <v>213.85655172413794</v>
      </c>
      <c r="U377" s="276">
        <f t="shared" si="29"/>
        <v>17.32068965517243</v>
      </c>
      <c r="V377" s="232">
        <f t="shared" si="27"/>
        <v>-160.01719168900803</v>
      </c>
    </row>
    <row r="378" spans="1:22" ht="12.75">
      <c r="A378" s="97" t="s">
        <v>1049</v>
      </c>
      <c r="B378" s="64">
        <v>5.74</v>
      </c>
      <c r="C378" s="64">
        <v>15.36</v>
      </c>
      <c r="D378" s="64">
        <v>4.5</v>
      </c>
      <c r="E378" s="64">
        <v>4.35</v>
      </c>
      <c r="F378" s="64">
        <v>21.15</v>
      </c>
      <c r="G378" s="65">
        <v>8.5</v>
      </c>
      <c r="H378" s="65">
        <f t="shared" si="25"/>
        <v>374.552525125628</v>
      </c>
      <c r="I378" s="311">
        <f t="shared" si="28"/>
        <v>-2.435127293056535</v>
      </c>
      <c r="J378" s="65">
        <v>29.2</v>
      </c>
      <c r="K378" s="65">
        <v>20</v>
      </c>
      <c r="L378" s="65">
        <v>22</v>
      </c>
      <c r="M378" s="65">
        <v>50</v>
      </c>
      <c r="N378" s="67" t="s">
        <v>595</v>
      </c>
      <c r="O378" s="98" t="s">
        <v>1225</v>
      </c>
      <c r="P378" s="98" t="s">
        <v>1296</v>
      </c>
      <c r="Q378" s="98"/>
      <c r="R378" s="105"/>
      <c r="S378" s="226">
        <v>215.79999999999998</v>
      </c>
      <c r="T378" s="283">
        <f t="shared" si="26"/>
        <v>213.62517241379308</v>
      </c>
      <c r="U378" s="276">
        <f t="shared" si="29"/>
        <v>17.03146551724135</v>
      </c>
      <c r="V378" s="232">
        <f t="shared" si="27"/>
        <v>-158.752525125628</v>
      </c>
    </row>
    <row r="379" spans="1:22" ht="12.75">
      <c r="A379" s="97" t="s">
        <v>9</v>
      </c>
      <c r="B379" s="64">
        <v>5.739</v>
      </c>
      <c r="C379" s="64">
        <v>15.39</v>
      </c>
      <c r="D379" s="64">
        <v>4.624</v>
      </c>
      <c r="E379" s="64">
        <v>4.423</v>
      </c>
      <c r="F379" s="64">
        <v>21.22</v>
      </c>
      <c r="G379" s="65">
        <v>7.838</v>
      </c>
      <c r="H379" s="65">
        <f>((U379/1000*H$6+(1-U379/1000)*D$6)+G379)/(G379/290+1)</f>
        <v>371.7953307642073</v>
      </c>
      <c r="I379" s="311">
        <f>F379+2.15-10*LOG(H379)</f>
        <v>-2.3330393133132716</v>
      </c>
      <c r="J379" s="65">
        <v>29.28</v>
      </c>
      <c r="K379" s="65">
        <v>21.82</v>
      </c>
      <c r="L379" s="65">
        <v>23.37</v>
      </c>
      <c r="M379" s="65">
        <v>50.35</v>
      </c>
      <c r="N379" s="67" t="s">
        <v>595</v>
      </c>
      <c r="O379" s="98" t="s">
        <v>1225</v>
      </c>
      <c r="P379" s="98" t="s">
        <v>1287</v>
      </c>
      <c r="Q379" s="98"/>
      <c r="R379" s="105"/>
      <c r="S379" s="226">
        <v>215.174</v>
      </c>
      <c r="T379" s="283">
        <f>(S379-G379)*(G379/290+1)+G379*((G379/290+1)-1)</f>
        <v>213.15163383448274</v>
      </c>
      <c r="U379" s="276">
        <f t="shared" si="29"/>
        <v>16.439542293103422</v>
      </c>
      <c r="V379" s="232">
        <f>S379-H379</f>
        <v>-156.62133076420727</v>
      </c>
    </row>
    <row r="380" spans="1:22" ht="12.75">
      <c r="A380" s="97" t="s">
        <v>1282</v>
      </c>
      <c r="B380" s="64">
        <v>5.75</v>
      </c>
      <c r="C380" s="64">
        <v>15.64</v>
      </c>
      <c r="D380" s="64">
        <v>4.81</v>
      </c>
      <c r="E380" s="64">
        <v>5</v>
      </c>
      <c r="F380" s="64">
        <v>21.55</v>
      </c>
      <c r="G380" s="65">
        <v>8.1</v>
      </c>
      <c r="H380" s="65">
        <f t="shared" si="25"/>
        <v>463.44944481717556</v>
      </c>
      <c r="I380" s="311">
        <f t="shared" si="28"/>
        <v>-2.960023662379914</v>
      </c>
      <c r="J380" s="65">
        <v>25.9</v>
      </c>
      <c r="K380" s="65">
        <v>14.7</v>
      </c>
      <c r="L380" s="65">
        <v>16.7</v>
      </c>
      <c r="M380" s="65">
        <v>50</v>
      </c>
      <c r="N380" s="67" t="s">
        <v>595</v>
      </c>
      <c r="O380" s="98" t="s">
        <v>1225</v>
      </c>
      <c r="P380" s="98" t="s">
        <v>1296</v>
      </c>
      <c r="Q380" s="98"/>
      <c r="R380" s="105"/>
      <c r="S380" s="226">
        <v>229.6</v>
      </c>
      <c r="T380" s="283">
        <f t="shared" si="26"/>
        <v>227.9129655172414</v>
      </c>
      <c r="U380" s="276">
        <f t="shared" si="29"/>
        <v>34.891206896551736</v>
      </c>
      <c r="V380" s="232">
        <f t="shared" si="27"/>
        <v>-233.84944481717557</v>
      </c>
    </row>
    <row r="381" spans="1:22" ht="12.75">
      <c r="A381" s="97" t="s">
        <v>432</v>
      </c>
      <c r="B381" s="64">
        <v>5.77</v>
      </c>
      <c r="C381" s="64">
        <v>15.62</v>
      </c>
      <c r="D381" s="64">
        <v>5.15</v>
      </c>
      <c r="E381" s="64">
        <v>5</v>
      </c>
      <c r="F381" s="64">
        <v>21.67</v>
      </c>
      <c r="G381" s="65">
        <v>10.72</v>
      </c>
      <c r="H381" s="65">
        <f t="shared" si="25"/>
        <v>403.3251082402237</v>
      </c>
      <c r="I381" s="311">
        <f t="shared" si="28"/>
        <v>-2.2365525902908416</v>
      </c>
      <c r="J381" s="65">
        <v>26.33</v>
      </c>
      <c r="K381" s="65">
        <v>15.7</v>
      </c>
      <c r="L381" s="65">
        <v>22.4</v>
      </c>
      <c r="M381" s="65">
        <v>53.03</v>
      </c>
      <c r="N381" s="67" t="s">
        <v>1155</v>
      </c>
      <c r="O381" s="98" t="s">
        <v>1227</v>
      </c>
      <c r="P381" s="98" t="s">
        <v>1287</v>
      </c>
      <c r="Q381" s="98"/>
      <c r="R381" s="105"/>
      <c r="S381" s="226">
        <v>220.95</v>
      </c>
      <c r="T381" s="283">
        <f t="shared" si="26"/>
        <v>218.3975310344828</v>
      </c>
      <c r="U381" s="276">
        <f t="shared" si="29"/>
        <v>22.996913793103495</v>
      </c>
      <c r="V381" s="232">
        <f t="shared" si="27"/>
        <v>-182.3751082402237</v>
      </c>
    </row>
    <row r="382" spans="1:22" ht="12.75">
      <c r="A382" s="97" t="s">
        <v>432</v>
      </c>
      <c r="B382" s="64">
        <v>5.77</v>
      </c>
      <c r="C382" s="64">
        <v>15.62</v>
      </c>
      <c r="D382" s="64">
        <v>5</v>
      </c>
      <c r="E382" s="64">
        <v>4.9</v>
      </c>
      <c r="F382" s="64">
        <v>21.62</v>
      </c>
      <c r="G382" s="65">
        <v>10.72</v>
      </c>
      <c r="H382" s="65">
        <f t="shared" si="25"/>
        <v>406.3911082402236</v>
      </c>
      <c r="I382" s="311">
        <f t="shared" si="28"/>
        <v>-2.319441970995566</v>
      </c>
      <c r="J382" s="65">
        <v>26.33</v>
      </c>
      <c r="K382" s="65">
        <v>15.7</v>
      </c>
      <c r="L382" s="65">
        <v>22.42</v>
      </c>
      <c r="M382" s="65">
        <v>53</v>
      </c>
      <c r="N382" s="67" t="s">
        <v>1155</v>
      </c>
      <c r="O382" s="98" t="s">
        <v>1227</v>
      </c>
      <c r="P382" s="98" t="s">
        <v>1287</v>
      </c>
      <c r="Q382" s="98"/>
      <c r="R382" s="105"/>
      <c r="S382" s="226">
        <v>221.43</v>
      </c>
      <c r="T382" s="283">
        <f t="shared" si="26"/>
        <v>218.89527448275865</v>
      </c>
      <c r="U382" s="276">
        <f t="shared" si="29"/>
        <v>23.619093103448314</v>
      </c>
      <c r="V382" s="232">
        <f t="shared" si="27"/>
        <v>-184.9611082402236</v>
      </c>
    </row>
    <row r="383" spans="1:22" ht="12.75">
      <c r="A383" s="97" t="s">
        <v>454</v>
      </c>
      <c r="B383" s="64">
        <v>5.77</v>
      </c>
      <c r="C383" s="64">
        <v>15.62</v>
      </c>
      <c r="D383" s="64">
        <v>5.08</v>
      </c>
      <c r="E383" s="64">
        <v>5.08</v>
      </c>
      <c r="F383" s="64">
        <v>21.64</v>
      </c>
      <c r="G383" s="65">
        <v>10.73</v>
      </c>
      <c r="H383" s="65">
        <f t="shared" si="25"/>
        <v>431.0284236981678</v>
      </c>
      <c r="I383" s="311">
        <f t="shared" si="28"/>
        <v>-2.5550591017986477</v>
      </c>
      <c r="J383" s="65">
        <v>24.93</v>
      </c>
      <c r="K383" s="65">
        <v>15.5</v>
      </c>
      <c r="L383" s="65">
        <v>21.8</v>
      </c>
      <c r="M383" s="65">
        <v>57.68</v>
      </c>
      <c r="N383" s="67" t="s">
        <v>768</v>
      </c>
      <c r="O383" s="98" t="s">
        <v>1227</v>
      </c>
      <c r="P383" s="98" t="s">
        <v>1287</v>
      </c>
      <c r="Q383" s="98" t="s">
        <v>221</v>
      </c>
      <c r="R383" s="105"/>
      <c r="S383" s="226">
        <v>225.29</v>
      </c>
      <c r="T383" s="283">
        <f t="shared" si="26"/>
        <v>222.89573</v>
      </c>
      <c r="U383" s="276">
        <f t="shared" si="29"/>
        <v>28.619662499999983</v>
      </c>
      <c r="V383" s="232">
        <f t="shared" si="27"/>
        <v>-205.7384236981678</v>
      </c>
    </row>
    <row r="384" spans="1:22" ht="12.75">
      <c r="A384" s="97" t="s">
        <v>455</v>
      </c>
      <c r="B384" s="64">
        <v>5.77</v>
      </c>
      <c r="C384" s="64">
        <v>15.62</v>
      </c>
      <c r="D384" s="64">
        <v>5.08</v>
      </c>
      <c r="E384" s="64">
        <v>5.08</v>
      </c>
      <c r="F384" s="64">
        <v>21.61</v>
      </c>
      <c r="G384" s="65">
        <v>10.72</v>
      </c>
      <c r="H384" s="65">
        <f t="shared" si="25"/>
        <v>439.0312332402238</v>
      </c>
      <c r="I384" s="311">
        <f t="shared" si="28"/>
        <v>-2.6649541760288358</v>
      </c>
      <c r="J384" s="65">
        <v>24.93</v>
      </c>
      <c r="K384" s="65">
        <v>15.5</v>
      </c>
      <c r="L384" s="65">
        <v>21.83</v>
      </c>
      <c r="M384" s="65">
        <v>50.16</v>
      </c>
      <c r="N384" s="67" t="s">
        <v>591</v>
      </c>
      <c r="O384" s="98" t="s">
        <v>1227</v>
      </c>
      <c r="P384" s="98" t="s">
        <v>1287</v>
      </c>
      <c r="Q384" s="98" t="s">
        <v>221</v>
      </c>
      <c r="R384" s="105"/>
      <c r="S384" s="226">
        <v>226.54000000000002</v>
      </c>
      <c r="T384" s="283">
        <f t="shared" si="26"/>
        <v>224.19416827586213</v>
      </c>
      <c r="U384" s="276">
        <f t="shared" si="29"/>
        <v>30.242710344827657</v>
      </c>
      <c r="V384" s="232">
        <f t="shared" si="27"/>
        <v>-212.49123324022378</v>
      </c>
    </row>
    <row r="385" spans="1:22" ht="12.75">
      <c r="A385" s="96" t="s">
        <v>889</v>
      </c>
      <c r="B385" s="64">
        <v>5.82</v>
      </c>
      <c r="C385" s="64">
        <v>15.61</v>
      </c>
      <c r="D385" s="64">
        <v>5.01</v>
      </c>
      <c r="E385" s="64">
        <v>4.85</v>
      </c>
      <c r="F385" s="64">
        <v>21.59</v>
      </c>
      <c r="G385" s="65">
        <v>8.6</v>
      </c>
      <c r="H385" s="65">
        <f t="shared" si="25"/>
        <v>451.01548392498313</v>
      </c>
      <c r="I385" s="311">
        <f t="shared" si="28"/>
        <v>-2.801914520059995</v>
      </c>
      <c r="J385" s="65">
        <v>24.8</v>
      </c>
      <c r="K385" s="65">
        <v>12.7</v>
      </c>
      <c r="L385" s="65">
        <v>17.7</v>
      </c>
      <c r="M385" s="65">
        <v>26.8</v>
      </c>
      <c r="N385" s="67" t="s">
        <v>708</v>
      </c>
      <c r="O385" s="98" t="s">
        <v>1225</v>
      </c>
      <c r="P385" s="98" t="s">
        <v>1296</v>
      </c>
      <c r="Q385" s="98"/>
      <c r="R385" s="105"/>
      <c r="S385" s="226">
        <v>227.79999999999998</v>
      </c>
      <c r="T385" s="283">
        <f t="shared" si="26"/>
        <v>225.95544827586204</v>
      </c>
      <c r="U385" s="276">
        <f t="shared" si="29"/>
        <v>32.44431034482755</v>
      </c>
      <c r="V385" s="232">
        <f t="shared" si="27"/>
        <v>-223.21548392498315</v>
      </c>
    </row>
    <row r="386" spans="1:22" ht="12.75">
      <c r="A386" s="97" t="s">
        <v>222</v>
      </c>
      <c r="B386" s="64">
        <v>5.88</v>
      </c>
      <c r="C386" s="64">
        <v>15.21</v>
      </c>
      <c r="D386" s="64">
        <v>4.52</v>
      </c>
      <c r="E386" s="64">
        <v>4.33</v>
      </c>
      <c r="F386" s="64">
        <v>21</v>
      </c>
      <c r="G386" s="65">
        <v>7.2</v>
      </c>
      <c r="H386" s="65">
        <f t="shared" si="25"/>
        <v>417.23676480484517</v>
      </c>
      <c r="I386" s="311">
        <f t="shared" si="28"/>
        <v>-3.05382569285646</v>
      </c>
      <c r="J386" s="65">
        <v>25.61</v>
      </c>
      <c r="K386" s="65">
        <v>17.25</v>
      </c>
      <c r="L386" s="65">
        <v>21.58</v>
      </c>
      <c r="M386" s="65">
        <v>49.12</v>
      </c>
      <c r="N386" s="67" t="s">
        <v>635</v>
      </c>
      <c r="O386" s="98" t="s">
        <v>1225</v>
      </c>
      <c r="P386" s="98" t="s">
        <v>1296</v>
      </c>
      <c r="Q386" s="98"/>
      <c r="R386" s="105"/>
      <c r="S386" s="226">
        <v>222.1</v>
      </c>
      <c r="T386" s="283">
        <f t="shared" si="26"/>
        <v>220.41420689655172</v>
      </c>
      <c r="U386" s="276">
        <f t="shared" si="29"/>
        <v>25.517758620689648</v>
      </c>
      <c r="V386" s="232">
        <f t="shared" si="27"/>
        <v>-195.13676480484517</v>
      </c>
    </row>
    <row r="387" spans="1:22" ht="12.75">
      <c r="A387" s="96" t="s">
        <v>890</v>
      </c>
      <c r="B387" s="64">
        <v>6</v>
      </c>
      <c r="C387" s="64">
        <v>15.65</v>
      </c>
      <c r="D387" s="64">
        <v>4.93</v>
      </c>
      <c r="E387" s="64">
        <v>4.77</v>
      </c>
      <c r="F387" s="64">
        <v>21.55</v>
      </c>
      <c r="G387" s="65">
        <v>7</v>
      </c>
      <c r="H387" s="65">
        <f t="shared" si="25"/>
        <v>450.82950757575776</v>
      </c>
      <c r="I387" s="311">
        <f t="shared" si="28"/>
        <v>-2.840123336339083</v>
      </c>
      <c r="J387" s="65">
        <v>24.9</v>
      </c>
      <c r="K387" s="65">
        <v>14.3</v>
      </c>
      <c r="L387" s="65">
        <v>18.2</v>
      </c>
      <c r="M387" s="65">
        <v>44.9</v>
      </c>
      <c r="N387" s="67" t="s">
        <v>585</v>
      </c>
      <c r="O387" s="98" t="s">
        <v>1225</v>
      </c>
      <c r="P387" s="98" t="s">
        <v>1296</v>
      </c>
      <c r="Q387" s="98"/>
      <c r="R387" s="105"/>
      <c r="S387" s="226">
        <v>227.3</v>
      </c>
      <c r="T387" s="283">
        <f t="shared" si="26"/>
        <v>225.78655172413795</v>
      </c>
      <c r="U387" s="276">
        <f t="shared" si="29"/>
        <v>32.23318965517244</v>
      </c>
      <c r="V387" s="232">
        <f t="shared" si="27"/>
        <v>-223.52950757575775</v>
      </c>
    </row>
    <row r="388" spans="1:22" ht="12.75">
      <c r="A388" s="97" t="s">
        <v>1142</v>
      </c>
      <c r="B388" s="64">
        <v>6.12</v>
      </c>
      <c r="C388" s="64">
        <v>15.67</v>
      </c>
      <c r="D388" s="64">
        <v>4.77</v>
      </c>
      <c r="E388" s="64">
        <v>4.56</v>
      </c>
      <c r="F388" s="64">
        <v>21.55</v>
      </c>
      <c r="G388" s="65">
        <v>6.06</v>
      </c>
      <c r="H388" s="65">
        <f t="shared" si="25"/>
        <v>347.79285986793235</v>
      </c>
      <c r="I388" s="311">
        <f t="shared" si="28"/>
        <v>-1.713206617616116</v>
      </c>
      <c r="J388" s="65">
        <v>30.8</v>
      </c>
      <c r="K388" s="65">
        <v>17.7</v>
      </c>
      <c r="L388" s="65">
        <v>25.4</v>
      </c>
      <c r="M388" s="65">
        <v>47.9</v>
      </c>
      <c r="N388" s="67" t="s">
        <v>750</v>
      </c>
      <c r="O388" s="98" t="s">
        <v>1223</v>
      </c>
      <c r="P388" s="98" t="s">
        <v>1287</v>
      </c>
      <c r="Q388" s="98"/>
      <c r="R388" s="105"/>
      <c r="S388" s="226">
        <v>210.89000000000001</v>
      </c>
      <c r="T388" s="283">
        <f t="shared" si="26"/>
        <v>209.23687379310348</v>
      </c>
      <c r="U388" s="276">
        <f t="shared" si="29"/>
        <v>11.546092241379355</v>
      </c>
      <c r="V388" s="232">
        <f t="shared" si="27"/>
        <v>-136.90285986793234</v>
      </c>
    </row>
    <row r="389" spans="1:22" ht="12.75">
      <c r="A389" s="97" t="s">
        <v>1143</v>
      </c>
      <c r="B389" s="64">
        <v>6.12</v>
      </c>
      <c r="C389" s="64">
        <v>15.67</v>
      </c>
      <c r="D389" s="64">
        <v>4.77</v>
      </c>
      <c r="E389" s="64">
        <v>4.6</v>
      </c>
      <c r="F389" s="64">
        <v>21.55</v>
      </c>
      <c r="G389" s="65">
        <v>6.06</v>
      </c>
      <c r="H389" s="65">
        <f t="shared" si="25"/>
        <v>347.79285986793235</v>
      </c>
      <c r="I389" s="311">
        <f t="shared" si="28"/>
        <v>-1.713206617616116</v>
      </c>
      <c r="J389" s="65">
        <v>30.8</v>
      </c>
      <c r="K389" s="65">
        <v>17.7</v>
      </c>
      <c r="L389" s="65">
        <v>25.4</v>
      </c>
      <c r="M389" s="65">
        <v>47.9</v>
      </c>
      <c r="N389" s="67" t="s">
        <v>750</v>
      </c>
      <c r="O389" s="98" t="s">
        <v>1223</v>
      </c>
      <c r="P389" s="98" t="s">
        <v>1287</v>
      </c>
      <c r="Q389" s="98"/>
      <c r="R389" s="105"/>
      <c r="S389" s="226">
        <v>210.89000000000001</v>
      </c>
      <c r="T389" s="283">
        <f t="shared" si="26"/>
        <v>209.23687379310348</v>
      </c>
      <c r="U389" s="276">
        <f t="shared" si="29"/>
        <v>11.546092241379355</v>
      </c>
      <c r="V389" s="232">
        <f t="shared" si="27"/>
        <v>-136.90285986793234</v>
      </c>
    </row>
    <row r="390" spans="1:22" ht="12.75">
      <c r="A390" s="97" t="s">
        <v>1211</v>
      </c>
      <c r="B390" s="64">
        <v>6.14</v>
      </c>
      <c r="C390" s="64">
        <v>15.65</v>
      </c>
      <c r="D390" s="64">
        <v>4.73</v>
      </c>
      <c r="E390" s="64">
        <v>4.56</v>
      </c>
      <c r="F390" s="64">
        <v>21.51</v>
      </c>
      <c r="G390" s="65">
        <v>8.67</v>
      </c>
      <c r="H390" s="65">
        <f t="shared" si="25"/>
        <v>343.19137960792864</v>
      </c>
      <c r="I390" s="311">
        <f t="shared" si="28"/>
        <v>-1.6953637056440982</v>
      </c>
      <c r="J390" s="65">
        <v>32.7</v>
      </c>
      <c r="K390" s="65">
        <v>17.6</v>
      </c>
      <c r="L390" s="65">
        <v>25.3</v>
      </c>
      <c r="M390" s="65">
        <v>48.7</v>
      </c>
      <c r="N390" s="67" t="s">
        <v>621</v>
      </c>
      <c r="O390" s="98" t="s">
        <v>1223</v>
      </c>
      <c r="P390" s="98" t="s">
        <v>1287</v>
      </c>
      <c r="Q390" s="98"/>
      <c r="R390" s="105"/>
      <c r="S390" s="226">
        <v>210.94000000000003</v>
      </c>
      <c r="T390" s="283">
        <f t="shared" si="26"/>
        <v>208.57637862068967</v>
      </c>
      <c r="U390" s="276">
        <f t="shared" si="29"/>
        <v>10.720473275862084</v>
      </c>
      <c r="V390" s="232">
        <f t="shared" si="27"/>
        <v>-132.2513796079286</v>
      </c>
    </row>
    <row r="391" spans="1:22" ht="12.75">
      <c r="A391" s="96" t="s">
        <v>891</v>
      </c>
      <c r="B391" s="64">
        <v>6.14</v>
      </c>
      <c r="C391" s="64">
        <v>15.77</v>
      </c>
      <c r="D391" s="64">
        <v>5.01</v>
      </c>
      <c r="E391" s="64">
        <v>4.85</v>
      </c>
      <c r="F391" s="64">
        <v>21.65</v>
      </c>
      <c r="G391" s="65">
        <v>13.1</v>
      </c>
      <c r="H391" s="65">
        <f t="shared" si="25"/>
        <v>401.84636836027727</v>
      </c>
      <c r="I391" s="311">
        <f t="shared" si="28"/>
        <v>-2.2406004779585835</v>
      </c>
      <c r="J391" s="65">
        <v>24.9</v>
      </c>
      <c r="K391" s="65">
        <v>12.2</v>
      </c>
      <c r="L391" s="65">
        <v>18</v>
      </c>
      <c r="M391" s="65">
        <v>49.9</v>
      </c>
      <c r="N391" s="67" t="s">
        <v>892</v>
      </c>
      <c r="O391" s="98" t="s">
        <v>1227</v>
      </c>
      <c r="P391" s="98" t="s">
        <v>1287</v>
      </c>
      <c r="Q391" s="98"/>
      <c r="R391" s="105"/>
      <c r="S391" s="226">
        <v>221.39999999999998</v>
      </c>
      <c r="T391" s="283">
        <f t="shared" si="26"/>
        <v>218.30117241379313</v>
      </c>
      <c r="U391" s="276">
        <f t="shared" si="29"/>
        <v>22.876465517241407</v>
      </c>
      <c r="V391" s="232">
        <f t="shared" si="27"/>
        <v>-180.4463683602773</v>
      </c>
    </row>
    <row r="392" spans="1:22" ht="12.75">
      <c r="A392" s="96" t="s">
        <v>893</v>
      </c>
      <c r="B392" s="64">
        <v>6.28</v>
      </c>
      <c r="C392" s="64">
        <v>16.09</v>
      </c>
      <c r="D392" s="64">
        <v>5.13</v>
      </c>
      <c r="E392" s="64">
        <v>4.97</v>
      </c>
      <c r="F392" s="64">
        <v>22.01</v>
      </c>
      <c r="G392" s="65">
        <v>8</v>
      </c>
      <c r="H392" s="65">
        <f t="shared" si="25"/>
        <v>424.03461409395976</v>
      </c>
      <c r="I392" s="311">
        <f t="shared" si="28"/>
        <v>-2.1140130965033492</v>
      </c>
      <c r="J392" s="65">
        <v>26.9</v>
      </c>
      <c r="K392" s="65">
        <v>15.2</v>
      </c>
      <c r="L392" s="65">
        <v>19.6</v>
      </c>
      <c r="M392" s="65">
        <v>54.9</v>
      </c>
      <c r="N392" s="67" t="s">
        <v>618</v>
      </c>
      <c r="O392" s="98" t="s">
        <v>1225</v>
      </c>
      <c r="P392" s="98" t="s">
        <v>1296</v>
      </c>
      <c r="Q392" s="98"/>
      <c r="R392" s="105"/>
      <c r="S392" s="226">
        <v>223.4</v>
      </c>
      <c r="T392" s="283">
        <f t="shared" si="26"/>
        <v>221.56275862068966</v>
      </c>
      <c r="U392" s="276">
        <f t="shared" si="29"/>
        <v>26.95344827586208</v>
      </c>
      <c r="V392" s="232">
        <f t="shared" si="27"/>
        <v>-200.63461409395975</v>
      </c>
    </row>
    <row r="393" spans="1:22" ht="12.75">
      <c r="A393" s="96" t="s">
        <v>894</v>
      </c>
      <c r="B393" s="64">
        <v>6.28</v>
      </c>
      <c r="C393" s="64">
        <v>16.09</v>
      </c>
      <c r="D393" s="64">
        <v>5.3</v>
      </c>
      <c r="E393" s="64">
        <v>5.3</v>
      </c>
      <c r="F393" s="64">
        <v>22.12</v>
      </c>
      <c r="G393" s="65">
        <v>8.1</v>
      </c>
      <c r="H393" s="65">
        <f t="shared" si="25"/>
        <v>416.82069481717565</v>
      </c>
      <c r="I393" s="311">
        <f t="shared" si="28"/>
        <v>-1.929492732036202</v>
      </c>
      <c r="J393" s="65">
        <v>26.9</v>
      </c>
      <c r="K393" s="65">
        <v>15.2</v>
      </c>
      <c r="L393" s="65">
        <v>19.6</v>
      </c>
      <c r="M393" s="65">
        <v>54.9</v>
      </c>
      <c r="N393" s="67" t="s">
        <v>618</v>
      </c>
      <c r="O393" s="98" t="s">
        <v>1225</v>
      </c>
      <c r="P393" s="98" t="s">
        <v>1296</v>
      </c>
      <c r="Q393" s="98"/>
      <c r="R393" s="105"/>
      <c r="S393" s="226">
        <v>222.3</v>
      </c>
      <c r="T393" s="283">
        <f t="shared" si="26"/>
        <v>220.40906896551726</v>
      </c>
      <c r="U393" s="276">
        <f t="shared" si="29"/>
        <v>25.51133620689658</v>
      </c>
      <c r="V393" s="232">
        <f t="shared" si="27"/>
        <v>-194.52069481717564</v>
      </c>
    </row>
    <row r="394" spans="1:22" ht="12.75">
      <c r="A394" s="96" t="s">
        <v>895</v>
      </c>
      <c r="B394" s="64">
        <v>6.58</v>
      </c>
      <c r="C394" s="64">
        <v>16.18</v>
      </c>
      <c r="D394" s="64">
        <v>5.5</v>
      </c>
      <c r="E394" s="64">
        <v>5.36</v>
      </c>
      <c r="F394" s="64">
        <v>22.2</v>
      </c>
      <c r="G394" s="65">
        <v>12.18</v>
      </c>
      <c r="H394" s="65">
        <f t="shared" si="25"/>
        <v>423.1305798944337</v>
      </c>
      <c r="I394" s="311">
        <f t="shared" si="28"/>
        <v>-1.914744131816775</v>
      </c>
      <c r="J394" s="65">
        <v>27.5</v>
      </c>
      <c r="K394" s="65">
        <v>12.21</v>
      </c>
      <c r="L394" s="65">
        <v>18.46</v>
      </c>
      <c r="M394" s="65">
        <v>47</v>
      </c>
      <c r="N394" s="67" t="s">
        <v>220</v>
      </c>
      <c r="O394" s="98" t="s">
        <v>1227</v>
      </c>
      <c r="P394" s="98" t="s">
        <v>1287</v>
      </c>
      <c r="Q394" s="98"/>
      <c r="R394" s="105"/>
      <c r="S394" s="226">
        <v>224.47</v>
      </c>
      <c r="T394" s="283">
        <f t="shared" si="26"/>
        <v>221.71774</v>
      </c>
      <c r="U394" s="276">
        <f t="shared" si="29"/>
        <v>27.14717499999999</v>
      </c>
      <c r="V394" s="232">
        <f t="shared" si="27"/>
        <v>-198.6605798944337</v>
      </c>
    </row>
    <row r="395" spans="1:22" ht="12.75">
      <c r="A395" s="96" t="s">
        <v>896</v>
      </c>
      <c r="B395" s="64">
        <v>6.59</v>
      </c>
      <c r="C395" s="64">
        <v>16.15</v>
      </c>
      <c r="D395" s="64">
        <v>5.41</v>
      </c>
      <c r="E395" s="64">
        <v>5.22</v>
      </c>
      <c r="F395" s="64">
        <v>22.15</v>
      </c>
      <c r="G395" s="65">
        <v>8.2</v>
      </c>
      <c r="H395" s="65">
        <f t="shared" si="25"/>
        <v>467.09440140845095</v>
      </c>
      <c r="I395" s="311">
        <f t="shared" si="28"/>
        <v>-2.394046618671286</v>
      </c>
      <c r="J395" s="65">
        <v>24</v>
      </c>
      <c r="K395" s="65">
        <v>13.4</v>
      </c>
      <c r="L395" s="65">
        <v>17.9</v>
      </c>
      <c r="M395" s="65">
        <v>27.7</v>
      </c>
      <c r="N395" s="67" t="s">
        <v>897</v>
      </c>
      <c r="O395" s="98" t="s">
        <v>1225</v>
      </c>
      <c r="P395" s="98" t="s">
        <v>1296</v>
      </c>
      <c r="Q395" s="98"/>
      <c r="R395" s="105"/>
      <c r="S395" s="226">
        <v>230.20000000000002</v>
      </c>
      <c r="T395" s="283">
        <f t="shared" si="26"/>
        <v>228.5091034482759</v>
      </c>
      <c r="U395" s="276">
        <f t="shared" si="29"/>
        <v>35.636379310344886</v>
      </c>
      <c r="V395" s="232">
        <f t="shared" si="27"/>
        <v>-236.89440140845093</v>
      </c>
    </row>
    <row r="396" spans="1:22" ht="12.75">
      <c r="A396" s="97" t="s">
        <v>1209</v>
      </c>
      <c r="B396" s="64">
        <v>6.62</v>
      </c>
      <c r="C396" s="64">
        <v>15.86</v>
      </c>
      <c r="D396" s="64">
        <v>4.84</v>
      </c>
      <c r="E396" s="64">
        <v>4.7</v>
      </c>
      <c r="F396" s="64">
        <v>21.73</v>
      </c>
      <c r="G396" s="65">
        <v>9.25</v>
      </c>
      <c r="H396" s="65">
        <f t="shared" si="25"/>
        <v>331.6340131578947</v>
      </c>
      <c r="I396" s="311">
        <f t="shared" si="28"/>
        <v>-1.3265906641758605</v>
      </c>
      <c r="J396" s="65">
        <v>32.5</v>
      </c>
      <c r="K396" s="65">
        <v>17.5</v>
      </c>
      <c r="L396" s="65">
        <v>26.9</v>
      </c>
      <c r="M396" s="65">
        <v>48.3</v>
      </c>
      <c r="N396" s="67" t="s">
        <v>887</v>
      </c>
      <c r="O396" s="98" t="s">
        <v>1223</v>
      </c>
      <c r="P396" s="98" t="s">
        <v>1287</v>
      </c>
      <c r="Q396" s="98"/>
      <c r="R396" s="105"/>
      <c r="S396" s="226">
        <v>209.3</v>
      </c>
      <c r="T396" s="283">
        <f t="shared" si="26"/>
        <v>206.72594827586207</v>
      </c>
      <c r="U396" s="276">
        <f t="shared" si="29"/>
        <v>8.407435344827583</v>
      </c>
      <c r="V396" s="232">
        <f t="shared" si="27"/>
        <v>-122.33401315789467</v>
      </c>
    </row>
    <row r="397" spans="1:22" ht="12.75">
      <c r="A397" s="97" t="s">
        <v>1210</v>
      </c>
      <c r="B397" s="64">
        <v>6.62</v>
      </c>
      <c r="C397" s="64">
        <v>15.86</v>
      </c>
      <c r="D397" s="64">
        <v>4.84</v>
      </c>
      <c r="E397" s="64">
        <v>4.75</v>
      </c>
      <c r="F397" s="64">
        <v>21.74</v>
      </c>
      <c r="G397" s="65">
        <v>9.25</v>
      </c>
      <c r="H397" s="65">
        <f t="shared" si="25"/>
        <v>330.9952631578948</v>
      </c>
      <c r="I397" s="311">
        <f t="shared" si="28"/>
        <v>-1.3082177867267397</v>
      </c>
      <c r="J397" s="65">
        <v>32.5</v>
      </c>
      <c r="K397" s="65">
        <v>17.5</v>
      </c>
      <c r="L397" s="65">
        <v>26.9</v>
      </c>
      <c r="M397" s="65">
        <v>48.3</v>
      </c>
      <c r="N397" s="67" t="s">
        <v>887</v>
      </c>
      <c r="O397" s="98" t="s">
        <v>1223</v>
      </c>
      <c r="P397" s="98" t="s">
        <v>1287</v>
      </c>
      <c r="Q397" s="98"/>
      <c r="R397" s="105"/>
      <c r="S397" s="226">
        <v>209.20000000000002</v>
      </c>
      <c r="T397" s="283">
        <f t="shared" si="26"/>
        <v>206.62275862068967</v>
      </c>
      <c r="U397" s="276">
        <f t="shared" si="29"/>
        <v>8.278448275862083</v>
      </c>
      <c r="V397" s="232">
        <f t="shared" si="27"/>
        <v>-121.79526315789477</v>
      </c>
    </row>
    <row r="398" spans="1:22" ht="12.75">
      <c r="A398" s="96" t="s">
        <v>898</v>
      </c>
      <c r="B398" s="64">
        <v>7.3</v>
      </c>
      <c r="C398" s="64">
        <v>16.38</v>
      </c>
      <c r="D398" s="64">
        <v>5.27</v>
      </c>
      <c r="E398" s="64">
        <v>5.09</v>
      </c>
      <c r="F398" s="64">
        <v>22.28</v>
      </c>
      <c r="G398" s="65">
        <v>8.8</v>
      </c>
      <c r="H398" s="65">
        <f t="shared" si="25"/>
        <v>382.29552710843365</v>
      </c>
      <c r="I398" s="311">
        <f t="shared" si="28"/>
        <v>-1.3939921676480544</v>
      </c>
      <c r="J398" s="65">
        <v>25.5</v>
      </c>
      <c r="K398" s="65">
        <v>15.2</v>
      </c>
      <c r="L398" s="65">
        <v>20.8</v>
      </c>
      <c r="M398" s="65">
        <v>27.9</v>
      </c>
      <c r="N398" s="67" t="s">
        <v>656</v>
      </c>
      <c r="O398" s="98" t="s">
        <v>1225</v>
      </c>
      <c r="P398" s="98" t="s">
        <v>1296</v>
      </c>
      <c r="Q398" s="98"/>
      <c r="R398" s="105"/>
      <c r="S398" s="226">
        <v>217.1</v>
      </c>
      <c r="T398" s="283">
        <f t="shared" si="26"/>
        <v>214.8878620689655</v>
      </c>
      <c r="U398" s="276">
        <f t="shared" si="29"/>
        <v>18.609827586206862</v>
      </c>
      <c r="V398" s="232">
        <f t="shared" si="27"/>
        <v>-165.19552710843365</v>
      </c>
    </row>
    <row r="399" spans="1:22" ht="12.75">
      <c r="A399" s="97" t="s">
        <v>1207</v>
      </c>
      <c r="B399" s="64">
        <v>7.55</v>
      </c>
      <c r="C399" s="64">
        <v>16.23</v>
      </c>
      <c r="D399" s="64">
        <v>5.04</v>
      </c>
      <c r="E399" s="64">
        <v>4.88</v>
      </c>
      <c r="F399" s="64">
        <v>22.08</v>
      </c>
      <c r="G399" s="65">
        <v>9.54</v>
      </c>
      <c r="H399" s="65">
        <f t="shared" si="25"/>
        <v>323.9406510482739</v>
      </c>
      <c r="I399" s="311">
        <f t="shared" si="28"/>
        <v>-0.874654506905614</v>
      </c>
      <c r="J399" s="65">
        <v>32.5</v>
      </c>
      <c r="K399" s="65">
        <v>19</v>
      </c>
      <c r="L399" s="65">
        <v>26.6</v>
      </c>
      <c r="M399" s="65">
        <v>49</v>
      </c>
      <c r="N399" s="67" t="s">
        <v>1208</v>
      </c>
      <c r="O399" s="98" t="s">
        <v>1223</v>
      </c>
      <c r="P399" s="98" t="s">
        <v>1287</v>
      </c>
      <c r="Q399" s="98"/>
      <c r="R399" s="105"/>
      <c r="S399" s="226">
        <v>208.17999999999998</v>
      </c>
      <c r="T399" s="283">
        <f t="shared" si="26"/>
        <v>205.488404137931</v>
      </c>
      <c r="U399" s="276">
        <f t="shared" si="29"/>
        <v>6.860505172413767</v>
      </c>
      <c r="V399" s="232">
        <f t="shared" si="27"/>
        <v>-115.7606510482739</v>
      </c>
    </row>
    <row r="400" spans="1:22" ht="12.75">
      <c r="A400" s="96" t="s">
        <v>899</v>
      </c>
      <c r="B400" s="64">
        <v>7.65</v>
      </c>
      <c r="C400" s="64">
        <v>16.9</v>
      </c>
      <c r="D400" s="64">
        <v>5.71</v>
      </c>
      <c r="E400" s="64">
        <v>5.55</v>
      </c>
      <c r="F400" s="64">
        <v>22.81</v>
      </c>
      <c r="G400" s="65">
        <v>13.3</v>
      </c>
      <c r="H400" s="65">
        <f t="shared" si="25"/>
        <v>417.4524221068249</v>
      </c>
      <c r="I400" s="311">
        <f t="shared" si="28"/>
        <v>-1.2460698522342177</v>
      </c>
      <c r="J400" s="65">
        <v>26.3</v>
      </c>
      <c r="K400" s="65">
        <v>15.7</v>
      </c>
      <c r="L400" s="65">
        <v>19.1</v>
      </c>
      <c r="M400" s="65">
        <v>17.2</v>
      </c>
      <c r="N400" s="67" t="s">
        <v>900</v>
      </c>
      <c r="O400" s="98" t="s">
        <v>1225</v>
      </c>
      <c r="P400" s="98" t="s">
        <v>1296</v>
      </c>
      <c r="Q400" s="98"/>
      <c r="R400" s="105"/>
      <c r="S400" s="226">
        <v>223.9</v>
      </c>
      <c r="T400" s="283">
        <f t="shared" si="26"/>
        <v>220.8685172413793</v>
      </c>
      <c r="U400" s="276">
        <f t="shared" si="29"/>
        <v>26.085646551724118</v>
      </c>
      <c r="V400" s="232">
        <f t="shared" si="27"/>
        <v>-193.55242210682488</v>
      </c>
    </row>
    <row r="401" spans="1:22" ht="12.75">
      <c r="A401" s="96" t="s">
        <v>901</v>
      </c>
      <c r="B401" s="64">
        <v>7.72</v>
      </c>
      <c r="C401" s="64">
        <v>16.5</v>
      </c>
      <c r="D401" s="64">
        <v>5.31</v>
      </c>
      <c r="E401" s="64">
        <v>5.13</v>
      </c>
      <c r="F401" s="64">
        <v>22.33</v>
      </c>
      <c r="G401" s="65">
        <v>8.46</v>
      </c>
      <c r="H401" s="65">
        <f t="shared" si="25"/>
        <v>414.4853767003954</v>
      </c>
      <c r="I401" s="311">
        <f t="shared" si="28"/>
        <v>-1.6950921297952632</v>
      </c>
      <c r="J401" s="65">
        <v>21.3</v>
      </c>
      <c r="K401" s="65">
        <v>16.3</v>
      </c>
      <c r="L401" s="65">
        <v>19.1</v>
      </c>
      <c r="M401" s="65">
        <v>201.5</v>
      </c>
      <c r="N401" s="67" t="s">
        <v>1251</v>
      </c>
      <c r="O401" s="98" t="s">
        <v>1226</v>
      </c>
      <c r="P401" s="98" t="s">
        <v>1287</v>
      </c>
      <c r="Q401" s="98"/>
      <c r="R401" s="105"/>
      <c r="S401" s="226">
        <v>222.04000000000002</v>
      </c>
      <c r="T401" s="283">
        <f t="shared" si="26"/>
        <v>220.0574427586207</v>
      </c>
      <c r="U401" s="276">
        <f t="shared" si="29"/>
        <v>25.071803448275887</v>
      </c>
      <c r="V401" s="232">
        <f t="shared" si="27"/>
        <v>-192.4453767003954</v>
      </c>
    </row>
    <row r="402" spans="1:22" ht="12.75">
      <c r="A402" s="97" t="s">
        <v>400</v>
      </c>
      <c r="B402" s="64">
        <v>8.01</v>
      </c>
      <c r="C402" s="64">
        <v>16.66</v>
      </c>
      <c r="D402" s="64">
        <v>5.31</v>
      </c>
      <c r="E402" s="64">
        <v>5.13</v>
      </c>
      <c r="F402" s="64">
        <v>22.53</v>
      </c>
      <c r="G402" s="65">
        <v>6.65</v>
      </c>
      <c r="H402" s="65">
        <f t="shared" si="25"/>
        <v>322.71978303556375</v>
      </c>
      <c r="I402" s="311">
        <f t="shared" si="28"/>
        <v>-0.40825588892708</v>
      </c>
      <c r="J402" s="65">
        <v>31.7</v>
      </c>
      <c r="K402" s="65">
        <v>17.2</v>
      </c>
      <c r="L402" s="65">
        <v>25.6</v>
      </c>
      <c r="M402" s="65">
        <v>49.7</v>
      </c>
      <c r="N402" s="67" t="s">
        <v>629</v>
      </c>
      <c r="O402" s="98" t="s">
        <v>1223</v>
      </c>
      <c r="P402" s="98" t="s">
        <v>1287</v>
      </c>
      <c r="Q402" s="98"/>
      <c r="R402" s="105"/>
      <c r="S402" s="226">
        <v>207.14000000000001</v>
      </c>
      <c r="T402" s="283">
        <f t="shared" si="26"/>
        <v>205.23993448275863</v>
      </c>
      <c r="U402" s="276">
        <f t="shared" si="29"/>
        <v>6.5499181034482845</v>
      </c>
      <c r="V402" s="232">
        <f t="shared" si="27"/>
        <v>-115.57978303556374</v>
      </c>
    </row>
    <row r="403" spans="1:22" ht="12.75">
      <c r="A403" s="97" t="s">
        <v>401</v>
      </c>
      <c r="B403" s="64">
        <v>8.01</v>
      </c>
      <c r="C403" s="64">
        <v>16.66</v>
      </c>
      <c r="D403" s="64">
        <v>5.4</v>
      </c>
      <c r="E403" s="64">
        <v>5.25</v>
      </c>
      <c r="F403" s="64">
        <v>22.57</v>
      </c>
      <c r="G403" s="65">
        <v>6.65</v>
      </c>
      <c r="H403" s="65">
        <f t="shared" si="25"/>
        <v>324.6360330355639</v>
      </c>
      <c r="I403" s="311">
        <f t="shared" si="28"/>
        <v>-0.3939672276070141</v>
      </c>
      <c r="J403" s="65">
        <v>31.7</v>
      </c>
      <c r="K403" s="65">
        <v>17.2</v>
      </c>
      <c r="L403" s="65">
        <v>25.6</v>
      </c>
      <c r="M403" s="65">
        <v>49.7</v>
      </c>
      <c r="N403" s="67" t="s">
        <v>629</v>
      </c>
      <c r="O403" s="98" t="s">
        <v>1223</v>
      </c>
      <c r="P403" s="98" t="s">
        <v>1287</v>
      </c>
      <c r="Q403" s="98"/>
      <c r="R403" s="105"/>
      <c r="S403" s="226">
        <v>207.44000000000003</v>
      </c>
      <c r="T403" s="283">
        <f t="shared" si="26"/>
        <v>205.54681379310347</v>
      </c>
      <c r="U403" s="276">
        <f t="shared" si="29"/>
        <v>6.9335172413793345</v>
      </c>
      <c r="V403" s="232">
        <f t="shared" si="27"/>
        <v>-117.19603303556389</v>
      </c>
    </row>
    <row r="404" spans="1:22" ht="12.75">
      <c r="A404" s="96" t="s">
        <v>902</v>
      </c>
      <c r="B404" s="64">
        <v>8.05</v>
      </c>
      <c r="C404" s="64">
        <v>16.99</v>
      </c>
      <c r="D404" s="64">
        <v>6.05</v>
      </c>
      <c r="E404" s="64">
        <v>5.87</v>
      </c>
      <c r="F404" s="64">
        <v>22.96</v>
      </c>
      <c r="G404" s="65">
        <v>13</v>
      </c>
      <c r="H404" s="65">
        <f t="shared" si="25"/>
        <v>486.981646039604</v>
      </c>
      <c r="I404" s="311">
        <f t="shared" si="28"/>
        <v>-1.7651259330102036</v>
      </c>
      <c r="J404" s="65">
        <v>25.4</v>
      </c>
      <c r="K404" s="65">
        <v>13.2</v>
      </c>
      <c r="L404" s="65">
        <v>19.4</v>
      </c>
      <c r="M404" s="65">
        <v>200</v>
      </c>
      <c r="N404" s="67" t="s">
        <v>1252</v>
      </c>
      <c r="O404" s="98" t="s">
        <v>1226</v>
      </c>
      <c r="P404" s="98" t="s">
        <v>1287</v>
      </c>
      <c r="Q404" s="98"/>
      <c r="R404" s="105"/>
      <c r="S404" s="226">
        <v>234.70000000000002</v>
      </c>
      <c r="T404" s="283">
        <f t="shared" si="26"/>
        <v>232.22103448275863</v>
      </c>
      <c r="U404" s="276">
        <f t="shared" si="29"/>
        <v>40.27629310344828</v>
      </c>
      <c r="V404" s="232">
        <f t="shared" si="27"/>
        <v>-252.281646039604</v>
      </c>
    </row>
    <row r="405" spans="1:22" ht="12.75">
      <c r="A405" s="97" t="s">
        <v>1127</v>
      </c>
      <c r="B405" s="64">
        <v>8.17</v>
      </c>
      <c r="C405" s="64">
        <v>16.34</v>
      </c>
      <c r="D405" s="64">
        <v>6.1</v>
      </c>
      <c r="E405" s="64">
        <v>5.9</v>
      </c>
      <c r="F405" s="64">
        <v>22.41</v>
      </c>
      <c r="G405" s="65">
        <v>7.52</v>
      </c>
      <c r="H405" s="65">
        <f t="shared" si="25"/>
        <v>332.062932710406</v>
      </c>
      <c r="I405" s="311">
        <f t="shared" si="28"/>
        <v>-0.6522039918227236</v>
      </c>
      <c r="J405" s="65">
        <v>29.7</v>
      </c>
      <c r="K405" s="65">
        <v>20.7</v>
      </c>
      <c r="L405" s="65">
        <v>29.6</v>
      </c>
      <c r="M405" s="65">
        <v>46.3</v>
      </c>
      <c r="N405" s="67" t="s">
        <v>656</v>
      </c>
      <c r="O405" s="98" t="s">
        <v>1223</v>
      </c>
      <c r="P405" s="98" t="s">
        <v>1287</v>
      </c>
      <c r="Q405" s="98"/>
      <c r="R405" s="105"/>
      <c r="S405" s="226">
        <v>208.86</v>
      </c>
      <c r="T405" s="283">
        <f t="shared" si="26"/>
        <v>206.75595586206896</v>
      </c>
      <c r="U405" s="276">
        <f t="shared" si="29"/>
        <v>8.444944827586198</v>
      </c>
      <c r="V405" s="232">
        <f t="shared" si="27"/>
        <v>-123.202932710406</v>
      </c>
    </row>
    <row r="406" spans="1:22" ht="12.75">
      <c r="A406" s="138" t="s">
        <v>1127</v>
      </c>
      <c r="B406" s="139">
        <v>8.17</v>
      </c>
      <c r="C406" s="139">
        <v>16.34</v>
      </c>
      <c r="D406" s="139">
        <v>5.9</v>
      </c>
      <c r="E406" s="139">
        <v>5.7</v>
      </c>
      <c r="F406" s="139">
        <v>22.4</v>
      </c>
      <c r="G406" s="140">
        <v>7.52</v>
      </c>
      <c r="H406" s="65">
        <f t="shared" si="25"/>
        <v>326.4419327104058</v>
      </c>
      <c r="I406" s="311">
        <f t="shared" si="28"/>
        <v>-0.5880594044654508</v>
      </c>
      <c r="J406" s="140">
        <v>29.65</v>
      </c>
      <c r="K406" s="140">
        <v>20.7</v>
      </c>
      <c r="L406" s="140">
        <v>29.6</v>
      </c>
      <c r="M406" s="140">
        <v>46.3</v>
      </c>
      <c r="N406" s="141" t="s">
        <v>656</v>
      </c>
      <c r="O406" s="142" t="s">
        <v>1223</v>
      </c>
      <c r="P406" s="142" t="s">
        <v>1287</v>
      </c>
      <c r="Q406" s="98"/>
      <c r="R406" s="105"/>
      <c r="S406" s="226">
        <v>207.98</v>
      </c>
      <c r="T406" s="283">
        <f t="shared" si="26"/>
        <v>205.8531365517241</v>
      </c>
      <c r="U406" s="276">
        <f t="shared" si="29"/>
        <v>7.316420689655132</v>
      </c>
      <c r="V406" s="232">
        <f t="shared" si="27"/>
        <v>-118.46193271040582</v>
      </c>
    </row>
    <row r="407" spans="1:45" s="143" customFormat="1" ht="12.75">
      <c r="A407" s="97" t="s">
        <v>399</v>
      </c>
      <c r="B407" s="63">
        <v>8.92</v>
      </c>
      <c r="C407" s="63">
        <v>17.14</v>
      </c>
      <c r="D407" s="63">
        <v>5.654</v>
      </c>
      <c r="E407" s="63">
        <v>5.501</v>
      </c>
      <c r="F407" s="63">
        <v>23.02</v>
      </c>
      <c r="G407" s="65">
        <v>6.93</v>
      </c>
      <c r="H407" s="65">
        <f t="shared" si="25"/>
        <v>324.61708776479287</v>
      </c>
      <c r="I407" s="311">
        <f t="shared" si="28"/>
        <v>0.05628622751835266</v>
      </c>
      <c r="J407" s="63">
        <v>33.1</v>
      </c>
      <c r="K407" s="63">
        <v>16</v>
      </c>
      <c r="L407" s="63">
        <v>22.4</v>
      </c>
      <c r="M407" s="63">
        <v>48.1</v>
      </c>
      <c r="N407" s="63" t="s">
        <v>863</v>
      </c>
      <c r="O407" s="99" t="s">
        <v>1223</v>
      </c>
      <c r="P407" s="99" t="s">
        <v>1287</v>
      </c>
      <c r="Q407" s="99"/>
      <c r="R407" s="244"/>
      <c r="S407" s="226">
        <v>207.52</v>
      </c>
      <c r="T407" s="283">
        <f t="shared" si="26"/>
        <v>205.54901241379306</v>
      </c>
      <c r="U407" s="276">
        <f t="shared" si="29"/>
        <v>6.936265517241331</v>
      </c>
      <c r="V407" s="232">
        <f t="shared" si="27"/>
        <v>-117.09708776479286</v>
      </c>
      <c r="W407" s="183"/>
      <c r="X407" s="183"/>
      <c r="Y407" s="183"/>
      <c r="Z407" s="183"/>
      <c r="AA407" s="183"/>
      <c r="AB407" s="183"/>
      <c r="AC407" s="183"/>
      <c r="AD407" s="183"/>
      <c r="AE407" s="183"/>
      <c r="AF407" s="183"/>
      <c r="AG407" s="183"/>
      <c r="AH407" s="183"/>
      <c r="AI407" s="183"/>
      <c r="AJ407" s="183"/>
      <c r="AK407" s="183"/>
      <c r="AL407" s="183"/>
      <c r="AM407" s="183"/>
      <c r="AN407" s="183"/>
      <c r="AO407" s="183"/>
      <c r="AP407" s="183"/>
      <c r="AQ407" s="183"/>
      <c r="AR407" s="183"/>
      <c r="AS407" s="183"/>
    </row>
    <row r="408" spans="1:45" s="143" customFormat="1" ht="12.75">
      <c r="A408" s="97" t="s">
        <v>456</v>
      </c>
      <c r="B408" s="64">
        <v>8.92</v>
      </c>
      <c r="C408" s="64">
        <v>17.14</v>
      </c>
      <c r="D408" s="64">
        <v>7</v>
      </c>
      <c r="E408" s="64">
        <v>7</v>
      </c>
      <c r="F408" s="64">
        <v>23.21</v>
      </c>
      <c r="G408" s="65">
        <v>6.93</v>
      </c>
      <c r="H408" s="65">
        <f t="shared" si="25"/>
        <v>333.36796276479276</v>
      </c>
      <c r="I408" s="311">
        <f t="shared" si="28"/>
        <v>0.13076138950139082</v>
      </c>
      <c r="J408" s="65">
        <v>33.08</v>
      </c>
      <c r="K408" s="65">
        <v>16</v>
      </c>
      <c r="L408" s="65">
        <v>22.4</v>
      </c>
      <c r="M408" s="65">
        <v>48.12</v>
      </c>
      <c r="N408" s="67" t="s">
        <v>863</v>
      </c>
      <c r="O408" s="98" t="s">
        <v>1223</v>
      </c>
      <c r="P408" s="98" t="s">
        <v>1287</v>
      </c>
      <c r="Q408" s="98"/>
      <c r="R408" s="105"/>
      <c r="S408" s="226">
        <v>208.89</v>
      </c>
      <c r="T408" s="283">
        <f t="shared" si="26"/>
        <v>206.9517506896551</v>
      </c>
      <c r="U408" s="276">
        <f>(T408-200)*1.25</f>
        <v>8.689688362068893</v>
      </c>
      <c r="V408" s="232">
        <f t="shared" si="27"/>
        <v>-124.47796276479278</v>
      </c>
      <c r="W408" s="183"/>
      <c r="X408" s="183"/>
      <c r="Y408" s="183"/>
      <c r="Z408" s="183"/>
      <c r="AA408" s="183"/>
      <c r="AB408" s="183"/>
      <c r="AC408" s="183"/>
      <c r="AD408" s="183"/>
      <c r="AE408" s="183"/>
      <c r="AF408" s="183"/>
      <c r="AG408" s="183"/>
      <c r="AH408" s="183"/>
      <c r="AI408" s="183"/>
      <c r="AJ408" s="183"/>
      <c r="AK408" s="183"/>
      <c r="AL408" s="183"/>
      <c r="AM408" s="183"/>
      <c r="AN408" s="183"/>
      <c r="AO408" s="183"/>
      <c r="AP408" s="183"/>
      <c r="AQ408" s="183"/>
      <c r="AR408" s="183"/>
      <c r="AS408" s="183"/>
    </row>
    <row r="409" spans="8:45" s="144" customFormat="1" ht="12.75">
      <c r="H409" s="65">
        <v>0</v>
      </c>
      <c r="I409" s="65"/>
      <c r="R409" s="120"/>
      <c r="S409" s="226">
        <v>0</v>
      </c>
      <c r="T409" s="283">
        <f t="shared" si="26"/>
        <v>0</v>
      </c>
      <c r="U409" s="276">
        <f>(T409-200)*1.25</f>
        <v>-250</v>
      </c>
      <c r="V409" s="232">
        <f t="shared" si="27"/>
        <v>0</v>
      </c>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row>
    <row r="410" spans="1:18" ht="12.75">
      <c r="A410" s="135"/>
      <c r="B410" s="103"/>
      <c r="C410" s="103"/>
      <c r="D410" s="103"/>
      <c r="E410" s="103"/>
      <c r="F410" s="103"/>
      <c r="G410" s="103"/>
      <c r="H410" s="104"/>
      <c r="I410" s="104"/>
      <c r="J410" s="104"/>
      <c r="K410" s="104"/>
      <c r="L410" s="104"/>
      <c r="M410" s="104"/>
      <c r="N410" s="103"/>
      <c r="O410" s="105"/>
      <c r="P410" s="105"/>
      <c r="Q410" s="105"/>
      <c r="R410" s="105"/>
    </row>
    <row r="411" spans="1:14" ht="12.75">
      <c r="A411" s="150" t="s">
        <v>1131</v>
      </c>
      <c r="B411" s="3"/>
      <c r="C411" s="3"/>
      <c r="D411" s="3"/>
      <c r="E411" s="3"/>
      <c r="F411" s="3"/>
      <c r="G411" s="3"/>
      <c r="H411" s="3"/>
      <c r="I411" s="3"/>
      <c r="J411" s="3"/>
      <c r="K411" s="3"/>
      <c r="L411" s="3"/>
      <c r="M411" s="3"/>
      <c r="N411" s="3"/>
    </row>
    <row r="412" spans="1:14" ht="12.75">
      <c r="A412" s="150"/>
      <c r="B412" s="3"/>
      <c r="C412" s="3"/>
      <c r="D412" s="3"/>
      <c r="E412" s="3"/>
      <c r="F412" s="3"/>
      <c r="G412" s="3"/>
      <c r="H412" s="3"/>
      <c r="I412" s="3"/>
      <c r="J412" s="3"/>
      <c r="K412" s="3"/>
      <c r="L412" s="3"/>
      <c r="M412" s="3"/>
      <c r="N412" s="3"/>
    </row>
    <row r="413" spans="1:14" ht="12.75">
      <c r="A413" s="150" t="s">
        <v>323</v>
      </c>
      <c r="B413" s="3"/>
      <c r="C413" s="3"/>
      <c r="D413" s="3"/>
      <c r="E413" s="3"/>
      <c r="F413" s="3"/>
      <c r="G413" s="3"/>
      <c r="H413" s="3"/>
      <c r="I413" s="3"/>
      <c r="J413" s="3"/>
      <c r="K413" s="3"/>
      <c r="L413" s="3"/>
      <c r="M413" s="3"/>
      <c r="N413" s="3"/>
    </row>
    <row r="414" spans="1:14" ht="12.75">
      <c r="A414" s="150" t="s">
        <v>176</v>
      </c>
      <c r="B414" s="3"/>
      <c r="C414" s="3"/>
      <c r="D414" s="3"/>
      <c r="E414" s="3"/>
      <c r="F414" s="3"/>
      <c r="G414" s="3"/>
      <c r="H414" s="3"/>
      <c r="I414" s="3"/>
      <c r="J414" s="3"/>
      <c r="K414" s="3"/>
      <c r="L414" s="3"/>
      <c r="M414" s="3"/>
      <c r="N414" s="3"/>
    </row>
    <row r="415" spans="1:14" ht="12.75">
      <c r="A415" s="103"/>
      <c r="B415" s="3"/>
      <c r="C415" s="3"/>
      <c r="D415" s="3"/>
      <c r="E415" s="3"/>
      <c r="F415" s="3"/>
      <c r="G415" s="3"/>
      <c r="H415" s="3"/>
      <c r="I415" s="3"/>
      <c r="J415" s="3"/>
      <c r="K415" s="3"/>
      <c r="L415" s="3"/>
      <c r="M415" s="3"/>
      <c r="N415" s="3"/>
    </row>
    <row r="416" spans="1:14" ht="12.75">
      <c r="A416" s="3" t="s">
        <v>903</v>
      </c>
      <c r="B416" s="3"/>
      <c r="C416" s="3"/>
      <c r="D416" s="3"/>
      <c r="E416" s="3"/>
      <c r="F416" s="3"/>
      <c r="G416" s="3"/>
      <c r="H416" s="3"/>
      <c r="I416" s="3"/>
      <c r="J416" s="3"/>
      <c r="K416" s="3"/>
      <c r="L416" s="3"/>
      <c r="M416" s="3"/>
      <c r="N416" s="3"/>
    </row>
    <row r="417" spans="1:14" ht="12.75">
      <c r="A417" s="3"/>
      <c r="B417" s="3"/>
      <c r="C417" s="3"/>
      <c r="D417" s="3"/>
      <c r="E417" s="3"/>
      <c r="F417" s="3"/>
      <c r="G417" s="3"/>
      <c r="H417" s="3"/>
      <c r="I417" s="3"/>
      <c r="J417" s="3"/>
      <c r="K417" s="3"/>
      <c r="L417" s="3"/>
      <c r="M417" s="3"/>
      <c r="N417" s="3"/>
    </row>
    <row r="418" spans="1:14" ht="12.75">
      <c r="A418" s="3" t="s">
        <v>16</v>
      </c>
      <c r="B418" s="3"/>
      <c r="C418" s="3"/>
      <c r="D418" s="3"/>
      <c r="E418" s="3"/>
      <c r="F418" s="3"/>
      <c r="G418" s="3"/>
      <c r="H418" s="3"/>
      <c r="I418" s="3"/>
      <c r="J418" s="3"/>
      <c r="K418" s="3"/>
      <c r="L418" s="3"/>
      <c r="M418" s="3"/>
      <c r="N418" s="3"/>
    </row>
    <row r="419" spans="1:14" ht="12.75">
      <c r="A419" s="3"/>
      <c r="B419" s="3"/>
      <c r="C419" s="3"/>
      <c r="D419" s="3"/>
      <c r="E419" s="3"/>
      <c r="F419" s="3"/>
      <c r="G419" s="3"/>
      <c r="H419" s="3"/>
      <c r="I419" s="3"/>
      <c r="J419" s="3"/>
      <c r="K419" s="3"/>
      <c r="L419" s="3"/>
      <c r="M419" s="3"/>
      <c r="N419" s="3"/>
    </row>
    <row r="420" spans="1:14" ht="12.75">
      <c r="A420" s="3" t="s">
        <v>127</v>
      </c>
      <c r="B420" s="3"/>
      <c r="C420" s="3"/>
      <c r="D420" s="3"/>
      <c r="E420" s="3"/>
      <c r="F420" s="3"/>
      <c r="G420" s="3"/>
      <c r="H420" s="3"/>
      <c r="I420" s="3"/>
      <c r="J420" s="3"/>
      <c r="K420" s="3"/>
      <c r="L420" s="3"/>
      <c r="M420" s="3"/>
      <c r="N420" s="3"/>
    </row>
    <row r="421" spans="1:14" ht="12.75">
      <c r="A421" s="3"/>
      <c r="B421" s="3"/>
      <c r="C421" s="3"/>
      <c r="D421" s="3"/>
      <c r="E421" s="3"/>
      <c r="F421" s="3"/>
      <c r="G421" s="3"/>
      <c r="H421" s="3"/>
      <c r="I421" s="3"/>
      <c r="J421" s="3"/>
      <c r="K421" s="3"/>
      <c r="L421" s="3"/>
      <c r="M421" s="3"/>
      <c r="N421" s="3"/>
    </row>
    <row r="422" spans="1:14" ht="12.75">
      <c r="A422" s="3" t="s">
        <v>907</v>
      </c>
      <c r="B422" s="3"/>
      <c r="C422" s="3"/>
      <c r="D422" s="3"/>
      <c r="E422" s="3"/>
      <c r="F422" s="3"/>
      <c r="G422" s="3"/>
      <c r="H422" s="3"/>
      <c r="I422" s="3"/>
      <c r="J422" s="3"/>
      <c r="K422" s="3"/>
      <c r="L422" s="3"/>
      <c r="M422" s="3"/>
      <c r="N422" s="3"/>
    </row>
    <row r="423" spans="1:14" ht="12.75">
      <c r="A423" s="3"/>
      <c r="B423" s="3"/>
      <c r="C423" s="3"/>
      <c r="D423" s="3"/>
      <c r="E423" s="3"/>
      <c r="F423" s="3"/>
      <c r="G423" s="3"/>
      <c r="H423" s="3"/>
      <c r="I423" s="3"/>
      <c r="J423" s="3"/>
      <c r="K423" s="3"/>
      <c r="L423" s="3"/>
      <c r="M423" s="3"/>
      <c r="N423" s="3"/>
    </row>
    <row r="424" spans="1:14" ht="12.75">
      <c r="A424" s="3" t="s">
        <v>908</v>
      </c>
      <c r="B424" s="3"/>
      <c r="C424" s="3"/>
      <c r="D424" s="3"/>
      <c r="E424" s="3"/>
      <c r="F424" s="3"/>
      <c r="G424" s="3"/>
      <c r="H424" s="3"/>
      <c r="I424" s="3"/>
      <c r="J424" s="3"/>
      <c r="K424" s="3"/>
      <c r="L424" s="3"/>
      <c r="M424" s="3"/>
      <c r="N424" s="3"/>
    </row>
    <row r="425" spans="1:14" ht="12.75">
      <c r="A425" s="3"/>
      <c r="B425" s="3"/>
      <c r="C425" s="3"/>
      <c r="D425" s="3"/>
      <c r="E425" s="3"/>
      <c r="F425" s="3"/>
      <c r="G425" s="3"/>
      <c r="H425" s="3"/>
      <c r="I425" s="3"/>
      <c r="J425" s="3"/>
      <c r="K425" s="3"/>
      <c r="L425" s="3"/>
      <c r="M425" s="3"/>
      <c r="N425" s="3"/>
    </row>
    <row r="426" spans="1:14" ht="12.75">
      <c r="A426" s="3" t="s">
        <v>128</v>
      </c>
      <c r="B426" s="3"/>
      <c r="C426" s="3"/>
      <c r="D426" s="3"/>
      <c r="E426" s="3"/>
      <c r="F426" s="3"/>
      <c r="G426" s="3"/>
      <c r="H426" s="3"/>
      <c r="I426" s="3"/>
      <c r="J426" s="3"/>
      <c r="K426" s="3"/>
      <c r="L426" s="3"/>
      <c r="M426" s="3"/>
      <c r="N426" s="3"/>
    </row>
    <row r="427" spans="1:14" ht="12.75">
      <c r="A427" s="3"/>
      <c r="B427" s="3"/>
      <c r="C427" s="3"/>
      <c r="D427" s="3"/>
      <c r="E427" s="3"/>
      <c r="F427" s="3"/>
      <c r="G427" s="3"/>
      <c r="H427" s="3"/>
      <c r="I427" s="3"/>
      <c r="J427" s="3"/>
      <c r="K427" s="3"/>
      <c r="L427" s="3"/>
      <c r="M427" s="3"/>
      <c r="N427" s="3"/>
    </row>
    <row r="428" spans="1:14" ht="12.75">
      <c r="A428" s="3" t="s">
        <v>82</v>
      </c>
      <c r="B428" s="3"/>
      <c r="C428" s="3"/>
      <c r="D428" s="3"/>
      <c r="E428" s="3"/>
      <c r="F428" s="3"/>
      <c r="G428" s="3"/>
      <c r="H428" s="3"/>
      <c r="I428" s="3"/>
      <c r="J428" s="3"/>
      <c r="K428" s="3"/>
      <c r="L428" s="3"/>
      <c r="M428" s="3"/>
      <c r="N428" s="3"/>
    </row>
    <row r="429" spans="1:14" ht="12.75">
      <c r="A429" s="3"/>
      <c r="B429" s="3"/>
      <c r="C429" s="3"/>
      <c r="D429" s="3"/>
      <c r="E429" s="3"/>
      <c r="F429" s="3"/>
      <c r="G429" s="3"/>
      <c r="H429" s="3"/>
      <c r="I429" s="3"/>
      <c r="J429" s="3"/>
      <c r="K429" s="3"/>
      <c r="L429" s="3"/>
      <c r="M429" s="3"/>
      <c r="N429" s="3"/>
    </row>
    <row r="430" spans="1:14" ht="12.75">
      <c r="A430" s="3" t="s">
        <v>83</v>
      </c>
      <c r="B430" s="3"/>
      <c r="C430" s="3"/>
      <c r="D430" s="3"/>
      <c r="E430" s="3"/>
      <c r="F430" s="3"/>
      <c r="G430" s="3"/>
      <c r="H430" s="3"/>
      <c r="I430" s="3"/>
      <c r="J430" s="3"/>
      <c r="K430" s="3"/>
      <c r="L430" s="3"/>
      <c r="M430" s="3"/>
      <c r="N430" s="3"/>
    </row>
    <row r="431" spans="1:14" ht="12.75">
      <c r="A431" s="3" t="s">
        <v>1</v>
      </c>
      <c r="B431" s="3"/>
      <c r="C431" s="3"/>
      <c r="D431" s="3"/>
      <c r="E431" s="3"/>
      <c r="F431" s="3"/>
      <c r="G431" s="3"/>
      <c r="H431" s="3"/>
      <c r="I431" s="3"/>
      <c r="J431" s="3"/>
      <c r="K431" s="3"/>
      <c r="L431" s="3"/>
      <c r="M431" s="3"/>
      <c r="N431" s="3"/>
    </row>
    <row r="432" spans="1:14" ht="12.75">
      <c r="A432" s="3" t="s">
        <v>2</v>
      </c>
      <c r="B432" s="3"/>
      <c r="C432" s="3"/>
      <c r="D432" s="3"/>
      <c r="E432" s="3"/>
      <c r="F432" s="3"/>
      <c r="G432" s="3"/>
      <c r="H432" s="3"/>
      <c r="I432" s="3"/>
      <c r="J432" s="3"/>
      <c r="K432" s="3"/>
      <c r="L432" s="3"/>
      <c r="M432" s="3"/>
      <c r="N432" s="3"/>
    </row>
    <row r="433" spans="1:14" ht="12.75">
      <c r="A433" s="5"/>
      <c r="B433" s="3"/>
      <c r="C433" s="3"/>
      <c r="D433" s="3"/>
      <c r="E433" s="3"/>
      <c r="F433" s="3"/>
      <c r="G433" s="3"/>
      <c r="H433" s="3"/>
      <c r="I433" s="3"/>
      <c r="J433" s="3"/>
      <c r="K433" s="3"/>
      <c r="L433" s="3"/>
      <c r="M433" s="3"/>
      <c r="N433" s="3"/>
    </row>
    <row r="434" spans="1:14" ht="12.75">
      <c r="A434" s="3" t="s">
        <v>909</v>
      </c>
      <c r="B434" s="3"/>
      <c r="C434" s="3"/>
      <c r="D434" s="3"/>
      <c r="E434" s="3"/>
      <c r="F434" s="3"/>
      <c r="G434" s="3"/>
      <c r="H434" s="3"/>
      <c r="I434" s="3"/>
      <c r="J434" s="3"/>
      <c r="K434" s="3"/>
      <c r="L434" s="3"/>
      <c r="M434" s="3"/>
      <c r="N434" s="3"/>
    </row>
    <row r="435" spans="1:14" ht="12.75">
      <c r="A435" s="3"/>
      <c r="B435" s="3"/>
      <c r="C435" s="3"/>
      <c r="D435" s="3"/>
      <c r="E435" s="3"/>
      <c r="F435" s="3"/>
      <c r="G435" s="3"/>
      <c r="H435" s="3"/>
      <c r="I435" s="3"/>
      <c r="J435" s="3"/>
      <c r="K435" s="3"/>
      <c r="L435" s="3"/>
      <c r="M435" s="3"/>
      <c r="N435" s="3"/>
    </row>
    <row r="436" spans="1:14" ht="12.75">
      <c r="A436" s="3" t="s">
        <v>913</v>
      </c>
      <c r="B436" s="3"/>
      <c r="C436" s="3"/>
      <c r="D436" s="3"/>
      <c r="E436" s="3"/>
      <c r="F436" s="3"/>
      <c r="G436" s="3"/>
      <c r="H436" s="3"/>
      <c r="I436" s="3"/>
      <c r="J436" s="3"/>
      <c r="K436" s="3"/>
      <c r="L436" s="3"/>
      <c r="M436" s="3"/>
      <c r="N436" s="3"/>
    </row>
    <row r="437" spans="1:14" ht="12.75">
      <c r="A437" s="3"/>
      <c r="B437" s="3"/>
      <c r="C437" s="3"/>
      <c r="D437" s="3"/>
      <c r="E437" s="3"/>
      <c r="F437" s="3"/>
      <c r="G437" s="3"/>
      <c r="H437" s="3"/>
      <c r="I437" s="3"/>
      <c r="J437" s="3"/>
      <c r="K437" s="3"/>
      <c r="L437" s="3"/>
      <c r="M437" s="3"/>
      <c r="N437" s="3"/>
    </row>
    <row r="438" spans="1:14" ht="12.75">
      <c r="A438" s="3" t="s">
        <v>914</v>
      </c>
      <c r="B438" s="3"/>
      <c r="C438" s="3"/>
      <c r="D438" s="3"/>
      <c r="E438" s="3"/>
      <c r="F438" s="3"/>
      <c r="G438" s="3"/>
      <c r="H438" s="3"/>
      <c r="I438" s="3"/>
      <c r="J438" s="3"/>
      <c r="K438" s="3"/>
      <c r="L438" s="3"/>
      <c r="M438" s="3"/>
      <c r="N438" s="3"/>
    </row>
    <row r="439" spans="1:14" ht="12.75">
      <c r="A439" s="3" t="s">
        <v>1031</v>
      </c>
      <c r="B439" s="3"/>
      <c r="C439" s="3"/>
      <c r="D439" s="3"/>
      <c r="E439" s="3"/>
      <c r="F439" s="3"/>
      <c r="G439" s="3"/>
      <c r="H439" s="3"/>
      <c r="I439" s="3"/>
      <c r="J439" s="3"/>
      <c r="K439" s="3"/>
      <c r="L439" s="3"/>
      <c r="M439" s="3"/>
      <c r="N439" s="3"/>
    </row>
    <row r="440" spans="1:14" ht="12.75">
      <c r="A440" s="3" t="s">
        <v>1314</v>
      </c>
      <c r="B440" s="3"/>
      <c r="C440" s="3"/>
      <c r="D440" s="3"/>
      <c r="E440" s="3"/>
      <c r="F440" s="3"/>
      <c r="G440" s="3"/>
      <c r="H440" s="3"/>
      <c r="I440" s="3"/>
      <c r="J440" s="3"/>
      <c r="K440" s="3"/>
      <c r="L440" s="3"/>
      <c r="M440" s="3"/>
      <c r="N440" s="3"/>
    </row>
    <row r="441" spans="1:14" ht="12.75">
      <c r="A441" s="3" t="s">
        <v>915</v>
      </c>
      <c r="B441" s="3"/>
      <c r="C441" s="3"/>
      <c r="D441" s="3"/>
      <c r="E441" s="3"/>
      <c r="F441" s="3"/>
      <c r="G441" s="3"/>
      <c r="H441" s="3"/>
      <c r="I441" s="3"/>
      <c r="J441" s="3"/>
      <c r="K441" s="3"/>
      <c r="L441" s="3"/>
      <c r="M441" s="3"/>
      <c r="N441" s="3"/>
    </row>
    <row r="442" spans="1:14" ht="12.75">
      <c r="A442" s="3" t="s">
        <v>832</v>
      </c>
      <c r="B442" s="3"/>
      <c r="C442" s="3"/>
      <c r="D442" s="3"/>
      <c r="E442" s="3"/>
      <c r="F442" s="3"/>
      <c r="G442" s="3"/>
      <c r="H442" s="3"/>
      <c r="I442" s="3"/>
      <c r="J442" s="3"/>
      <c r="K442" s="3"/>
      <c r="L442" s="3"/>
      <c r="M442" s="3"/>
      <c r="N442" s="3"/>
    </row>
    <row r="443" spans="1:14" ht="12.75">
      <c r="A443" s="3" t="s">
        <v>1032</v>
      </c>
      <c r="B443" s="3"/>
      <c r="C443" s="3"/>
      <c r="D443" s="3"/>
      <c r="E443" s="3"/>
      <c r="F443" s="3"/>
      <c r="G443" s="3"/>
      <c r="H443" s="3"/>
      <c r="I443" s="3"/>
      <c r="J443" s="3"/>
      <c r="K443" s="3"/>
      <c r="L443" s="3"/>
      <c r="M443" s="3"/>
      <c r="N443" s="3"/>
    </row>
    <row r="444" spans="1:14" ht="12.75">
      <c r="A444" s="3" t="s">
        <v>43</v>
      </c>
      <c r="B444" s="3"/>
      <c r="C444" s="3"/>
      <c r="D444" s="3"/>
      <c r="E444" s="3"/>
      <c r="F444" s="3"/>
      <c r="G444" s="3"/>
      <c r="H444" s="3"/>
      <c r="I444" s="3"/>
      <c r="J444" s="3"/>
      <c r="K444" s="3"/>
      <c r="L444" s="3"/>
      <c r="M444" s="3"/>
      <c r="N444" s="3"/>
    </row>
    <row r="445" spans="1:14" ht="12.75">
      <c r="A445" s="3"/>
      <c r="B445" s="3"/>
      <c r="C445" s="3"/>
      <c r="D445" s="3"/>
      <c r="E445" s="3"/>
      <c r="F445" s="3"/>
      <c r="G445" s="3"/>
      <c r="H445" s="3"/>
      <c r="I445" s="3"/>
      <c r="J445" s="3"/>
      <c r="K445" s="3"/>
      <c r="L445" s="3"/>
      <c r="M445" s="3"/>
      <c r="N445" s="3"/>
    </row>
    <row r="446" spans="1:14" ht="12.75">
      <c r="A446" s="3" t="s">
        <v>916</v>
      </c>
      <c r="B446" s="3"/>
      <c r="C446" s="3"/>
      <c r="D446" s="3"/>
      <c r="E446" s="3"/>
      <c r="F446" s="3"/>
      <c r="G446" s="3"/>
      <c r="H446" s="3"/>
      <c r="I446" s="3"/>
      <c r="J446" s="3"/>
      <c r="K446" s="3"/>
      <c r="L446" s="3"/>
      <c r="M446" s="3"/>
      <c r="N446" s="3"/>
    </row>
    <row r="447" spans="1:14" ht="12.75">
      <c r="A447" s="3" t="s">
        <v>917</v>
      </c>
      <c r="B447" s="3"/>
      <c r="C447" s="3"/>
      <c r="D447" s="3"/>
      <c r="E447" s="3"/>
      <c r="F447" s="3"/>
      <c r="G447" s="3"/>
      <c r="H447" s="3"/>
      <c r="I447" s="3"/>
      <c r="J447" s="3"/>
      <c r="K447" s="3"/>
      <c r="L447" s="3"/>
      <c r="M447" s="3"/>
      <c r="N447" s="3"/>
    </row>
    <row r="448" spans="1:14" ht="12.75">
      <c r="A448" s="3" t="s">
        <v>831</v>
      </c>
      <c r="B448" s="3"/>
      <c r="C448" s="3"/>
      <c r="D448" s="3"/>
      <c r="E448" s="3"/>
      <c r="F448" s="3"/>
      <c r="G448" s="3"/>
      <c r="H448" s="3"/>
      <c r="I448" s="3"/>
      <c r="J448" s="3"/>
      <c r="K448" s="3"/>
      <c r="L448" s="3"/>
      <c r="M448" s="3"/>
      <c r="N448" s="3"/>
    </row>
    <row r="449" spans="1:14" ht="12.75">
      <c r="A449" s="3" t="s">
        <v>534</v>
      </c>
      <c r="B449" s="3"/>
      <c r="C449" s="3"/>
      <c r="D449" s="3"/>
      <c r="E449" s="3"/>
      <c r="F449" s="3"/>
      <c r="G449" s="3"/>
      <c r="H449" s="3"/>
      <c r="I449" s="3"/>
      <c r="J449" s="3"/>
      <c r="K449" s="3"/>
      <c r="L449" s="3"/>
      <c r="M449" s="3"/>
      <c r="N449" s="3"/>
    </row>
    <row r="450" spans="1:14" ht="12.75">
      <c r="A450" s="3" t="s">
        <v>533</v>
      </c>
      <c r="B450" s="3"/>
      <c r="C450" s="3"/>
      <c r="D450" s="3"/>
      <c r="E450" s="3"/>
      <c r="F450" s="3"/>
      <c r="G450" s="3"/>
      <c r="H450" s="3"/>
      <c r="I450" s="3"/>
      <c r="J450" s="3"/>
      <c r="K450" s="3"/>
      <c r="L450" s="3"/>
      <c r="M450" s="3"/>
      <c r="N450" s="3"/>
    </row>
    <row r="451" spans="1:14" ht="12" customHeight="1">
      <c r="A451" s="3"/>
      <c r="B451" s="3"/>
      <c r="C451" s="3"/>
      <c r="D451" s="3"/>
      <c r="E451" s="3"/>
      <c r="F451" s="3"/>
      <c r="G451" s="3"/>
      <c r="H451" s="3"/>
      <c r="I451" s="3"/>
      <c r="J451" s="3"/>
      <c r="K451" s="3"/>
      <c r="L451" s="3"/>
      <c r="M451" s="3"/>
      <c r="N451" s="3"/>
    </row>
    <row r="452" spans="1:14" ht="12.75">
      <c r="A452" s="3" t="s">
        <v>532</v>
      </c>
      <c r="B452" s="3"/>
      <c r="C452" s="3"/>
      <c r="D452" s="3"/>
      <c r="E452" s="3"/>
      <c r="F452" s="3"/>
      <c r="G452" s="3"/>
      <c r="H452" s="3"/>
      <c r="I452" s="3"/>
      <c r="J452" s="3"/>
      <c r="K452" s="3"/>
      <c r="L452" s="3"/>
      <c r="M452" s="3"/>
      <c r="N452" s="3"/>
    </row>
    <row r="453" spans="1:14" ht="12.75">
      <c r="A453" s="3" t="s">
        <v>854</v>
      </c>
      <c r="B453" s="3"/>
      <c r="C453" s="3"/>
      <c r="D453" s="3"/>
      <c r="E453" s="3"/>
      <c r="F453" s="3"/>
      <c r="G453" s="3"/>
      <c r="H453" s="3"/>
      <c r="I453" s="3"/>
      <c r="J453" s="3"/>
      <c r="K453" s="3"/>
      <c r="L453" s="3"/>
      <c r="M453" s="3"/>
      <c r="N453" s="3"/>
    </row>
    <row r="454" spans="1:14" ht="12.75">
      <c r="A454" s="3"/>
      <c r="B454" s="3"/>
      <c r="C454" s="3"/>
      <c r="D454" s="3"/>
      <c r="E454" s="3"/>
      <c r="F454" s="3"/>
      <c r="G454" s="3"/>
      <c r="H454" s="3"/>
      <c r="I454" s="3"/>
      <c r="J454" s="3"/>
      <c r="K454" s="3"/>
      <c r="L454" s="3"/>
      <c r="M454" s="3"/>
      <c r="N454" s="3"/>
    </row>
    <row r="455" spans="1:14" ht="12.75">
      <c r="A455" s="3" t="s">
        <v>919</v>
      </c>
      <c r="B455" s="3"/>
      <c r="C455" s="3"/>
      <c r="D455" s="3"/>
      <c r="E455" s="3"/>
      <c r="F455" s="3"/>
      <c r="G455" s="3"/>
      <c r="H455" s="3"/>
      <c r="I455" s="3"/>
      <c r="J455" s="3"/>
      <c r="K455" s="3"/>
      <c r="L455" s="3"/>
      <c r="M455" s="3"/>
      <c r="N455" s="3"/>
    </row>
    <row r="456" spans="1:21" s="10" customFormat="1" ht="12.75">
      <c r="A456" s="3"/>
      <c r="B456" s="5"/>
      <c r="C456" s="5"/>
      <c r="D456" s="5"/>
      <c r="E456" s="5"/>
      <c r="F456" s="5"/>
      <c r="G456" s="5"/>
      <c r="H456" s="5"/>
      <c r="I456" s="5"/>
      <c r="J456" s="5"/>
      <c r="K456" s="5"/>
      <c r="L456" s="5"/>
      <c r="M456" s="5"/>
      <c r="N456" s="5"/>
      <c r="Q456" s="15"/>
      <c r="R456" s="15"/>
      <c r="T456" s="147"/>
      <c r="U456" s="147"/>
    </row>
    <row r="457" spans="1:21" s="10" customFormat="1" ht="12.75">
      <c r="A457" s="5" t="s">
        <v>1237</v>
      </c>
      <c r="B457" s="5"/>
      <c r="C457" s="5"/>
      <c r="D457" s="5"/>
      <c r="E457" s="5"/>
      <c r="F457" s="5"/>
      <c r="G457" s="5"/>
      <c r="H457" s="5"/>
      <c r="I457" s="5"/>
      <c r="J457" s="5"/>
      <c r="K457" s="5"/>
      <c r="L457" s="5"/>
      <c r="M457" s="5"/>
      <c r="N457" s="5"/>
      <c r="Q457" s="15"/>
      <c r="R457" s="15"/>
      <c r="T457" s="147"/>
      <c r="U457" s="147"/>
    </row>
    <row r="458" spans="1:14" ht="12.75">
      <c r="A458" s="5"/>
      <c r="B458" s="3"/>
      <c r="C458" s="3"/>
      <c r="D458" s="3"/>
      <c r="E458" s="3"/>
      <c r="F458" s="3"/>
      <c r="G458" s="3"/>
      <c r="H458" s="3"/>
      <c r="I458" s="3"/>
      <c r="J458" s="3"/>
      <c r="K458" s="3"/>
      <c r="L458" s="3"/>
      <c r="M458" s="3"/>
      <c r="N458" s="3"/>
    </row>
    <row r="459" spans="1:14" ht="12.75">
      <c r="A459" s="5" t="s">
        <v>1238</v>
      </c>
      <c r="B459" s="3"/>
      <c r="C459" s="3"/>
      <c r="D459" s="3"/>
      <c r="E459" s="3"/>
      <c r="F459" s="3"/>
      <c r="G459" s="3"/>
      <c r="H459" s="3"/>
      <c r="I459" s="3"/>
      <c r="J459" s="3"/>
      <c r="K459" s="3"/>
      <c r="L459" s="3"/>
      <c r="M459" s="3"/>
      <c r="N459" s="3"/>
    </row>
    <row r="460" spans="1:14" ht="12.75">
      <c r="A460" s="3"/>
      <c r="B460" s="3"/>
      <c r="C460" s="3"/>
      <c r="D460" s="3"/>
      <c r="E460" s="3"/>
      <c r="F460" s="3"/>
      <c r="G460" s="3"/>
      <c r="H460" s="3"/>
      <c r="I460" s="3"/>
      <c r="J460" s="3"/>
      <c r="K460" s="3"/>
      <c r="L460" s="3"/>
      <c r="M460" s="3"/>
      <c r="N460" s="3"/>
    </row>
    <row r="461" spans="1:14" ht="12.75">
      <c r="A461" s="3" t="s">
        <v>1239</v>
      </c>
      <c r="B461" s="3"/>
      <c r="C461" s="3"/>
      <c r="D461" s="3"/>
      <c r="E461" s="3"/>
      <c r="F461" s="3"/>
      <c r="G461" s="3"/>
      <c r="H461" s="3"/>
      <c r="I461" s="3"/>
      <c r="J461" s="3"/>
      <c r="K461" s="3"/>
      <c r="L461" s="3"/>
      <c r="M461" s="3"/>
      <c r="N461" s="3"/>
    </row>
    <row r="462" spans="1:14" ht="12.75">
      <c r="A462" s="3" t="s">
        <v>1159</v>
      </c>
      <c r="B462" s="3"/>
      <c r="C462" s="3"/>
      <c r="D462" s="3"/>
      <c r="E462" s="3"/>
      <c r="F462" s="3"/>
      <c r="G462" s="3"/>
      <c r="H462" s="3"/>
      <c r="I462" s="3"/>
      <c r="J462" s="3"/>
      <c r="K462" s="3"/>
      <c r="L462" s="3"/>
      <c r="M462" s="3"/>
      <c r="N462" s="3"/>
    </row>
    <row r="463" spans="1:14" ht="12.75">
      <c r="A463" s="3" t="s">
        <v>1160</v>
      </c>
      <c r="B463" s="3"/>
      <c r="C463" s="3"/>
      <c r="D463" s="3"/>
      <c r="E463" s="3"/>
      <c r="F463" s="3"/>
      <c r="G463" s="3"/>
      <c r="H463" s="3"/>
      <c r="I463" s="3"/>
      <c r="J463" s="3"/>
      <c r="K463" s="3"/>
      <c r="L463" s="3"/>
      <c r="M463" s="3"/>
      <c r="N463" s="3"/>
    </row>
    <row r="464" spans="1:14" ht="12.75">
      <c r="A464" s="3" t="s">
        <v>1161</v>
      </c>
      <c r="B464" s="3"/>
      <c r="C464" s="3"/>
      <c r="D464" s="3"/>
      <c r="E464" s="3"/>
      <c r="F464" s="3"/>
      <c r="G464" s="3"/>
      <c r="H464" s="3"/>
      <c r="I464" s="3"/>
      <c r="J464" s="3"/>
      <c r="K464" s="3"/>
      <c r="L464" s="3"/>
      <c r="M464" s="3"/>
      <c r="N464" s="3"/>
    </row>
    <row r="465" spans="1:14" ht="12.75">
      <c r="A465" s="3" t="s">
        <v>11</v>
      </c>
      <c r="B465" s="3"/>
      <c r="C465" s="3"/>
      <c r="D465" s="3"/>
      <c r="E465" s="3"/>
      <c r="F465" s="3"/>
      <c r="G465" s="3"/>
      <c r="H465" s="3"/>
      <c r="I465" s="3"/>
      <c r="J465" s="3"/>
      <c r="K465" s="3"/>
      <c r="L465" s="3"/>
      <c r="M465" s="3"/>
      <c r="N465" s="3"/>
    </row>
    <row r="466" spans="1:14" ht="12.75">
      <c r="A466" s="3" t="s">
        <v>8</v>
      </c>
      <c r="B466" s="3"/>
      <c r="C466" s="3"/>
      <c r="D466" s="3"/>
      <c r="E466" s="3"/>
      <c r="F466" s="3"/>
      <c r="G466" s="3"/>
      <c r="H466" s="3"/>
      <c r="I466" s="3"/>
      <c r="J466" s="3"/>
      <c r="K466" s="3"/>
      <c r="L466" s="3"/>
      <c r="M466" s="3"/>
      <c r="N466" s="3"/>
    </row>
    <row r="467" spans="1:14" ht="12.75">
      <c r="A467" s="3" t="s">
        <v>1162</v>
      </c>
      <c r="B467" s="3"/>
      <c r="C467" s="3"/>
      <c r="D467" s="3"/>
      <c r="E467" s="3"/>
      <c r="F467" s="3"/>
      <c r="G467" s="3"/>
      <c r="H467" s="3"/>
      <c r="I467" s="3"/>
      <c r="J467" s="3"/>
      <c r="K467" s="3"/>
      <c r="L467" s="3"/>
      <c r="M467" s="3"/>
      <c r="N467" s="3"/>
    </row>
    <row r="468" spans="1:14" ht="12.75">
      <c r="A468" s="3" t="s">
        <v>1163</v>
      </c>
      <c r="B468" s="3"/>
      <c r="C468" s="3"/>
      <c r="D468" s="3"/>
      <c r="E468" s="3"/>
      <c r="F468" s="3"/>
      <c r="G468" s="3"/>
      <c r="H468" s="3"/>
      <c r="I468" s="3"/>
      <c r="J468" s="3"/>
      <c r="K468" s="3"/>
      <c r="L468" s="3"/>
      <c r="M468" s="3"/>
      <c r="N468" s="3"/>
    </row>
    <row r="469" spans="1:14" ht="12.75">
      <c r="A469" s="3" t="s">
        <v>1164</v>
      </c>
      <c r="B469" s="3"/>
      <c r="C469" s="3"/>
      <c r="D469" s="3"/>
      <c r="E469" s="3"/>
      <c r="F469" s="3"/>
      <c r="G469" s="3"/>
      <c r="H469" s="3"/>
      <c r="I469" s="3"/>
      <c r="J469" s="3"/>
      <c r="K469" s="3"/>
      <c r="L469" s="3"/>
      <c r="M469" s="3"/>
      <c r="N469" s="3"/>
    </row>
    <row r="470" spans="1:14" ht="12.75">
      <c r="A470" s="3"/>
      <c r="B470" s="3"/>
      <c r="C470" s="3"/>
      <c r="D470" s="3"/>
      <c r="E470" s="3"/>
      <c r="F470" s="3"/>
      <c r="G470" s="3"/>
      <c r="H470" s="3"/>
      <c r="I470" s="3"/>
      <c r="J470" s="3"/>
      <c r="K470" s="3"/>
      <c r="L470" s="3"/>
      <c r="M470" s="3"/>
      <c r="N470" s="3"/>
    </row>
    <row r="471" spans="1:14" ht="12.75">
      <c r="A471" s="3" t="s">
        <v>1240</v>
      </c>
      <c r="B471" s="3"/>
      <c r="C471" s="3"/>
      <c r="D471" s="3"/>
      <c r="E471" s="3"/>
      <c r="F471" s="3"/>
      <c r="G471" s="3"/>
      <c r="H471" s="3"/>
      <c r="I471" s="3"/>
      <c r="J471" s="3"/>
      <c r="K471" s="3"/>
      <c r="L471" s="3"/>
      <c r="M471" s="3"/>
      <c r="N471" s="3"/>
    </row>
    <row r="472" spans="1:14" ht="12.75">
      <c r="A472" s="3" t="s">
        <v>690</v>
      </c>
      <c r="B472" s="3"/>
      <c r="C472" s="3"/>
      <c r="D472" s="3"/>
      <c r="E472" s="3"/>
      <c r="F472" s="3"/>
      <c r="G472" s="3"/>
      <c r="H472" s="3"/>
      <c r="I472" s="3"/>
      <c r="J472" s="3"/>
      <c r="K472" s="3"/>
      <c r="L472" s="3"/>
      <c r="M472" s="3"/>
      <c r="N472" s="3"/>
    </row>
    <row r="473" spans="1:14" ht="12.75">
      <c r="A473" s="3"/>
      <c r="B473" s="3"/>
      <c r="C473" s="3"/>
      <c r="D473" s="3"/>
      <c r="E473" s="3"/>
      <c r="F473" s="3"/>
      <c r="G473" s="3"/>
      <c r="H473" s="3"/>
      <c r="I473" s="3"/>
      <c r="J473" s="3"/>
      <c r="K473" s="3"/>
      <c r="L473" s="3"/>
      <c r="M473" s="3"/>
      <c r="N473" s="3"/>
    </row>
    <row r="474" spans="1:14" ht="12.75">
      <c r="A474" s="3" t="s">
        <v>1245</v>
      </c>
      <c r="B474" s="3"/>
      <c r="C474" s="3"/>
      <c r="D474" s="3"/>
      <c r="E474" s="3"/>
      <c r="F474" s="3"/>
      <c r="G474" s="3"/>
      <c r="H474" s="3"/>
      <c r="I474" s="3"/>
      <c r="J474" s="3"/>
      <c r="K474" s="3"/>
      <c r="L474" s="3"/>
      <c r="M474" s="3"/>
      <c r="N474" s="3"/>
    </row>
    <row r="475" spans="1:14" ht="12.75">
      <c r="A475" s="3" t="s">
        <v>924</v>
      </c>
      <c r="B475" s="3"/>
      <c r="C475" s="3"/>
      <c r="D475" s="3"/>
      <c r="E475" s="3"/>
      <c r="F475" s="3"/>
      <c r="G475" s="3"/>
      <c r="H475" s="3"/>
      <c r="I475" s="3"/>
      <c r="J475" s="3"/>
      <c r="K475" s="3"/>
      <c r="L475" s="3"/>
      <c r="M475" s="3"/>
      <c r="N475" s="3"/>
    </row>
    <row r="476" spans="1:14" ht="12.75">
      <c r="A476" s="3"/>
      <c r="B476" s="3"/>
      <c r="C476" s="3"/>
      <c r="D476" s="3"/>
      <c r="E476" s="3"/>
      <c r="F476" s="3"/>
      <c r="G476" s="3"/>
      <c r="H476" s="3"/>
      <c r="I476" s="3"/>
      <c r="J476" s="3"/>
      <c r="K476" s="3"/>
      <c r="L476" s="3"/>
      <c r="M476" s="3"/>
      <c r="N476" s="3"/>
    </row>
    <row r="477" spans="1:14" ht="12.75">
      <c r="A477" s="3" t="s">
        <v>1247</v>
      </c>
      <c r="B477" s="3"/>
      <c r="C477" s="3"/>
      <c r="D477" s="3"/>
      <c r="E477" s="3"/>
      <c r="F477" s="3"/>
      <c r="G477" s="3"/>
      <c r="H477" s="3"/>
      <c r="I477" s="3"/>
      <c r="J477" s="3"/>
      <c r="K477" s="3"/>
      <c r="L477" s="3"/>
      <c r="M477" s="3"/>
      <c r="N477" s="3"/>
    </row>
    <row r="478" spans="1:14" ht="12.75">
      <c r="A478" s="3" t="s">
        <v>925</v>
      </c>
      <c r="B478" s="3"/>
      <c r="C478" s="3"/>
      <c r="D478" s="3"/>
      <c r="E478" s="3"/>
      <c r="F478" s="3"/>
      <c r="G478" s="3"/>
      <c r="H478" s="3"/>
      <c r="I478" s="3"/>
      <c r="J478" s="3"/>
      <c r="K478" s="3"/>
      <c r="L478" s="3"/>
      <c r="M478" s="3"/>
      <c r="N478" s="3"/>
    </row>
    <row r="479" spans="1:14" ht="12.75">
      <c r="A479" s="3"/>
      <c r="B479" s="3"/>
      <c r="C479" s="3"/>
      <c r="D479" s="3"/>
      <c r="E479" s="3"/>
      <c r="F479" s="3"/>
      <c r="G479" s="3"/>
      <c r="H479" s="3"/>
      <c r="I479" s="3"/>
      <c r="J479" s="3"/>
      <c r="K479" s="3"/>
      <c r="L479" s="3"/>
      <c r="M479" s="3"/>
      <c r="N479" s="3"/>
    </row>
    <row r="480" spans="1:14" ht="12.75">
      <c r="A480" s="3" t="s">
        <v>1248</v>
      </c>
      <c r="B480" s="3"/>
      <c r="C480" s="3"/>
      <c r="D480" s="3"/>
      <c r="E480" s="3"/>
      <c r="F480" s="3"/>
      <c r="G480" s="3"/>
      <c r="H480" s="3"/>
      <c r="I480" s="3"/>
      <c r="J480" s="3"/>
      <c r="K480" s="3"/>
      <c r="L480" s="3"/>
      <c r="M480" s="3"/>
      <c r="N480" s="3"/>
    </row>
    <row r="481" spans="1:14" ht="12.75">
      <c r="A481" s="3"/>
      <c r="B481" s="3"/>
      <c r="C481" s="3"/>
      <c r="D481" s="3"/>
      <c r="E481" s="3"/>
      <c r="F481" s="3"/>
      <c r="G481" s="3"/>
      <c r="H481" s="3"/>
      <c r="I481" s="3"/>
      <c r="J481" s="3"/>
      <c r="K481" s="3"/>
      <c r="L481" s="3"/>
      <c r="M481" s="3"/>
      <c r="N481" s="3"/>
    </row>
    <row r="482" spans="1:14" ht="12.75">
      <c r="A482" s="3" t="s">
        <v>859</v>
      </c>
      <c r="B482" s="3"/>
      <c r="C482" s="3"/>
      <c r="D482" s="3"/>
      <c r="E482" s="3"/>
      <c r="F482" s="3"/>
      <c r="G482" s="3"/>
      <c r="H482" s="3"/>
      <c r="I482" s="3"/>
      <c r="J482" s="3"/>
      <c r="K482" s="3"/>
      <c r="L482" s="3"/>
      <c r="M482" s="3"/>
      <c r="N482" s="3"/>
    </row>
    <row r="483" spans="1:14" ht="12.75">
      <c r="A483" s="3" t="s">
        <v>264</v>
      </c>
      <c r="B483" s="3"/>
      <c r="C483" s="3"/>
      <c r="D483" s="3"/>
      <c r="E483" s="3"/>
      <c r="F483" s="3"/>
      <c r="G483" s="3"/>
      <c r="H483" s="3"/>
      <c r="I483" s="3"/>
      <c r="J483" s="3"/>
      <c r="K483" s="3"/>
      <c r="L483" s="3"/>
      <c r="M483" s="3"/>
      <c r="N483" s="3"/>
    </row>
    <row r="484" spans="1:14" ht="12.75">
      <c r="A484" s="3" t="s">
        <v>265</v>
      </c>
      <c r="B484" s="3"/>
      <c r="C484" s="3"/>
      <c r="D484" s="3"/>
      <c r="E484" s="3"/>
      <c r="F484" s="3"/>
      <c r="G484" s="3"/>
      <c r="H484" s="3"/>
      <c r="I484" s="3"/>
      <c r="J484" s="3"/>
      <c r="K484" s="3"/>
      <c r="L484" s="3"/>
      <c r="M484" s="3"/>
      <c r="N484" s="3"/>
    </row>
    <row r="485" spans="1:14" ht="12.75">
      <c r="A485" s="3"/>
      <c r="B485" s="3"/>
      <c r="C485" s="3"/>
      <c r="D485" s="3"/>
      <c r="E485" s="3"/>
      <c r="F485" s="3"/>
      <c r="G485" s="3"/>
      <c r="H485" s="3"/>
      <c r="I485" s="3"/>
      <c r="J485" s="3"/>
      <c r="K485" s="3"/>
      <c r="L485" s="3"/>
      <c r="M485" s="3"/>
      <c r="N485" s="3"/>
    </row>
    <row r="486" spans="1:14" ht="12.75">
      <c r="A486" s="5" t="s">
        <v>1297</v>
      </c>
      <c r="B486" s="3"/>
      <c r="C486" s="3"/>
      <c r="D486" s="3"/>
      <c r="E486" s="3"/>
      <c r="F486" s="3"/>
      <c r="G486" s="3"/>
      <c r="H486" s="3"/>
      <c r="I486" s="3"/>
      <c r="J486" s="3"/>
      <c r="K486" s="3"/>
      <c r="L486" s="3"/>
      <c r="M486" s="3"/>
      <c r="N486" s="3"/>
    </row>
    <row r="487" spans="1:14" ht="12.75">
      <c r="A487" s="5" t="s">
        <v>18</v>
      </c>
      <c r="B487" s="3"/>
      <c r="C487" s="3"/>
      <c r="D487" s="3"/>
      <c r="E487" s="3"/>
      <c r="F487" s="3"/>
      <c r="G487" s="3"/>
      <c r="H487" s="3"/>
      <c r="I487" s="3"/>
      <c r="J487" s="3"/>
      <c r="K487" s="3"/>
      <c r="L487" s="3"/>
      <c r="M487" s="3"/>
      <c r="N487" s="3"/>
    </row>
    <row r="488" spans="1:14" ht="12.75">
      <c r="A488" s="5" t="s">
        <v>1298</v>
      </c>
      <c r="B488" s="3"/>
      <c r="C488" s="3"/>
      <c r="D488" s="3"/>
      <c r="E488" s="3"/>
      <c r="F488" s="3"/>
      <c r="G488" s="3"/>
      <c r="H488" s="3"/>
      <c r="I488" s="3"/>
      <c r="J488" s="3"/>
      <c r="K488" s="3"/>
      <c r="L488" s="3"/>
      <c r="M488" s="3"/>
      <c r="N488" s="3"/>
    </row>
    <row r="489" spans="1:14" ht="12.75">
      <c r="A489" s="5" t="s">
        <v>1301</v>
      </c>
      <c r="B489" s="3"/>
      <c r="C489" s="3"/>
      <c r="D489" s="3"/>
      <c r="E489" s="3"/>
      <c r="F489" s="3"/>
      <c r="G489" s="3"/>
      <c r="H489" s="3"/>
      <c r="I489" s="3"/>
      <c r="J489" s="3"/>
      <c r="K489" s="3"/>
      <c r="L489" s="3"/>
      <c r="M489" s="3"/>
      <c r="N489" s="3"/>
    </row>
    <row r="490" spans="1:14" ht="12.75">
      <c r="A490" s="5" t="s">
        <v>1302</v>
      </c>
      <c r="B490" s="3"/>
      <c r="C490" s="3"/>
      <c r="D490" s="3"/>
      <c r="E490" s="3"/>
      <c r="F490" s="3"/>
      <c r="G490" s="3"/>
      <c r="H490" s="3"/>
      <c r="I490" s="3"/>
      <c r="J490" s="3"/>
      <c r="K490" s="3"/>
      <c r="L490" s="3"/>
      <c r="M490" s="3"/>
      <c r="N490" s="3"/>
    </row>
    <row r="491" spans="1:14" ht="12.75">
      <c r="A491" s="5"/>
      <c r="B491" s="3"/>
      <c r="C491" s="3"/>
      <c r="D491" s="3"/>
      <c r="E491" s="3"/>
      <c r="F491" s="3"/>
      <c r="G491" s="3"/>
      <c r="H491" s="3"/>
      <c r="I491" s="3"/>
      <c r="J491" s="3"/>
      <c r="K491" s="3"/>
      <c r="L491" s="3"/>
      <c r="M491" s="3"/>
      <c r="N491" s="3"/>
    </row>
    <row r="492" spans="1:14" ht="12.75">
      <c r="A492" s="5"/>
      <c r="B492" s="3"/>
      <c r="C492" s="3"/>
      <c r="F492" s="3"/>
      <c r="G492" s="3"/>
      <c r="H492" s="3"/>
      <c r="I492" s="3"/>
      <c r="J492" s="3"/>
      <c r="K492" s="3"/>
      <c r="L492" s="3"/>
      <c r="M492" s="3"/>
      <c r="N492" s="3"/>
    </row>
    <row r="493" spans="1:14" ht="12.75">
      <c r="A493" s="5" t="s">
        <v>855</v>
      </c>
      <c r="B493" s="3"/>
      <c r="C493" s="3"/>
      <c r="F493" s="3"/>
      <c r="G493" s="3"/>
      <c r="H493" s="3"/>
      <c r="I493" s="3"/>
      <c r="J493" s="3"/>
      <c r="K493" s="3"/>
      <c r="L493" s="3"/>
      <c r="M493" s="3"/>
      <c r="N493" s="3"/>
    </row>
    <row r="494" spans="1:14" ht="12.75">
      <c r="A494" s="5"/>
      <c r="B494" s="3"/>
      <c r="C494" s="3"/>
      <c r="F494" s="3"/>
      <c r="G494" s="3"/>
      <c r="H494" s="3"/>
      <c r="I494" s="3"/>
      <c r="J494" s="3"/>
      <c r="K494" s="3"/>
      <c r="L494" s="3"/>
      <c r="M494" s="3"/>
      <c r="N494" s="3"/>
    </row>
    <row r="495" spans="1:14" ht="12.75">
      <c r="A495" s="7" t="s">
        <v>1022</v>
      </c>
      <c r="B495" s="3"/>
      <c r="C495" s="3"/>
      <c r="F495" s="3"/>
      <c r="G495" s="3"/>
      <c r="H495" s="3"/>
      <c r="I495" s="3"/>
      <c r="J495" s="3"/>
      <c r="K495" s="3"/>
      <c r="L495" s="3"/>
      <c r="M495" s="3"/>
      <c r="N495" s="3"/>
    </row>
    <row r="496" spans="1:14" ht="12.75">
      <c r="A496" s="5" t="s">
        <v>966</v>
      </c>
      <c r="B496" s="3"/>
      <c r="C496" s="3"/>
      <c r="F496" s="3"/>
      <c r="G496" s="3"/>
      <c r="H496" s="3"/>
      <c r="I496" s="3"/>
      <c r="J496" s="3"/>
      <c r="K496" s="3"/>
      <c r="L496" s="3"/>
      <c r="M496" s="3"/>
      <c r="N496" s="3"/>
    </row>
    <row r="497" spans="1:14" ht="12.75">
      <c r="A497" s="7" t="s">
        <v>170</v>
      </c>
      <c r="B497" s="3"/>
      <c r="C497" s="3"/>
      <c r="F497" s="3"/>
      <c r="G497" s="3"/>
      <c r="H497" s="3"/>
      <c r="I497" s="3"/>
      <c r="J497" s="3"/>
      <c r="K497" s="3"/>
      <c r="L497" s="3"/>
      <c r="M497" s="3"/>
      <c r="N497" s="3"/>
    </row>
    <row r="498" spans="1:14" ht="12.75">
      <c r="A498" s="7" t="s">
        <v>171</v>
      </c>
      <c r="B498" s="3"/>
      <c r="C498" s="3"/>
      <c r="D498" s="3" t="s">
        <v>962</v>
      </c>
      <c r="E498" s="3"/>
      <c r="F498" s="3"/>
      <c r="G498" s="3"/>
      <c r="H498" s="3"/>
      <c r="I498" s="3"/>
      <c r="J498" s="3"/>
      <c r="K498" s="3"/>
      <c r="L498" s="3"/>
      <c r="M498" s="3"/>
      <c r="N498" s="3"/>
    </row>
    <row r="499" spans="1:14" ht="12.75">
      <c r="A499" s="7" t="s">
        <v>1025</v>
      </c>
      <c r="B499" s="3"/>
      <c r="C499" s="3"/>
      <c r="D499" s="3" t="s">
        <v>963</v>
      </c>
      <c r="E499" s="3"/>
      <c r="F499" s="3"/>
      <c r="G499" s="3"/>
      <c r="H499" s="3"/>
      <c r="I499" s="3"/>
      <c r="J499" s="3"/>
      <c r="K499" s="3"/>
      <c r="L499" s="3"/>
      <c r="M499" s="3"/>
      <c r="N499" s="3"/>
    </row>
    <row r="500" spans="1:14" ht="12.75">
      <c r="A500" s="3" t="s">
        <v>1024</v>
      </c>
      <c r="B500" s="3"/>
      <c r="C500" s="3"/>
      <c r="D500" s="3" t="s">
        <v>964</v>
      </c>
      <c r="E500" s="3"/>
      <c r="F500" s="3"/>
      <c r="G500" s="3"/>
      <c r="H500" s="3"/>
      <c r="I500" s="3"/>
      <c r="J500" s="3"/>
      <c r="K500" s="3"/>
      <c r="L500" s="3"/>
      <c r="M500" s="3"/>
      <c r="N500" s="3"/>
    </row>
    <row r="501" spans="1:14" ht="12.75">
      <c r="A501" s="7" t="s">
        <v>968</v>
      </c>
      <c r="B501" s="3"/>
      <c r="C501" s="3"/>
      <c r="D501" s="3" t="s">
        <v>1096</v>
      </c>
      <c r="E501" s="3"/>
      <c r="F501" s="3"/>
      <c r="G501" s="3"/>
      <c r="H501" s="3"/>
      <c r="I501" s="3"/>
      <c r="J501" s="3"/>
      <c r="K501" s="3"/>
      <c r="L501" s="3"/>
      <c r="M501" s="3"/>
      <c r="N501" s="3"/>
    </row>
    <row r="502" spans="1:14" ht="12.75">
      <c r="A502" s="3" t="s">
        <v>970</v>
      </c>
      <c r="B502" s="6"/>
      <c r="C502" s="3"/>
      <c r="D502" s="6" t="s">
        <v>1246</v>
      </c>
      <c r="E502" s="6"/>
      <c r="F502" s="3"/>
      <c r="G502" s="3"/>
      <c r="H502" s="3"/>
      <c r="I502" s="3"/>
      <c r="J502" s="3"/>
      <c r="K502" s="3"/>
      <c r="L502" s="3"/>
      <c r="M502" s="3"/>
      <c r="N502" s="3"/>
    </row>
    <row r="503" spans="1:14" ht="12.75">
      <c r="A503" s="3" t="s">
        <v>983</v>
      </c>
      <c r="B503" s="6"/>
      <c r="C503" s="3"/>
      <c r="D503" s="3" t="s">
        <v>993</v>
      </c>
      <c r="E503" s="3"/>
      <c r="F503" s="3"/>
      <c r="G503" s="3"/>
      <c r="H503" s="3"/>
      <c r="I503" s="3"/>
      <c r="J503" s="3"/>
      <c r="K503" s="3"/>
      <c r="L503" s="3"/>
      <c r="M503" s="3"/>
      <c r="N503" s="3"/>
    </row>
    <row r="504" spans="1:14" ht="12.75">
      <c r="A504" s="3" t="s">
        <v>984</v>
      </c>
      <c r="B504" s="6"/>
      <c r="C504" s="3"/>
      <c r="D504" s="3" t="s">
        <v>994</v>
      </c>
      <c r="E504" s="3"/>
      <c r="F504" s="3"/>
      <c r="G504" s="3"/>
      <c r="H504" s="3"/>
      <c r="I504" s="3"/>
      <c r="J504" s="3"/>
      <c r="K504" s="3"/>
      <c r="L504" s="3"/>
      <c r="M504" s="3"/>
      <c r="N504" s="3"/>
    </row>
    <row r="505" spans="1:21" ht="12.75">
      <c r="A505" s="7" t="s">
        <v>1087</v>
      </c>
      <c r="B505" s="3"/>
      <c r="C505" s="3"/>
      <c r="D505" s="3" t="s">
        <v>995</v>
      </c>
      <c r="E505" s="6"/>
      <c r="F505" s="6"/>
      <c r="G505" s="6"/>
      <c r="H505" s="3"/>
      <c r="I505" s="3"/>
      <c r="J505" s="3"/>
      <c r="K505" s="3"/>
      <c r="N505" s="11"/>
      <c r="O505" s="11"/>
      <c r="Q505" s="147"/>
      <c r="R505" s="147"/>
      <c r="T505"/>
      <c r="U505"/>
    </row>
    <row r="506" spans="1:21" ht="12.75">
      <c r="A506" s="9" t="s">
        <v>1105</v>
      </c>
      <c r="B506" s="3"/>
      <c r="C506" s="3"/>
      <c r="D506" s="3" t="s">
        <v>88</v>
      </c>
      <c r="E506" s="3"/>
      <c r="F506" s="3"/>
      <c r="G506" s="3"/>
      <c r="H506" s="3"/>
      <c r="I506" s="3"/>
      <c r="J506" s="3"/>
      <c r="K506" s="3"/>
      <c r="N506" s="11"/>
      <c r="O506" s="11"/>
      <c r="Q506" s="147"/>
      <c r="R506" s="147"/>
      <c r="T506"/>
      <c r="U506"/>
    </row>
    <row r="507" spans="1:14" ht="12.75">
      <c r="A507" s="7" t="s">
        <v>397</v>
      </c>
      <c r="B507" s="3"/>
      <c r="C507" s="3"/>
      <c r="D507" s="3" t="s">
        <v>996</v>
      </c>
      <c r="E507" s="6" t="s">
        <v>89</v>
      </c>
      <c r="F507" s="3"/>
      <c r="G507" s="3"/>
      <c r="H507" s="3"/>
      <c r="I507" s="3"/>
      <c r="J507" s="3"/>
      <c r="K507" s="3"/>
      <c r="L507" s="3"/>
      <c r="M507" s="3"/>
      <c r="N507" s="3"/>
    </row>
    <row r="508" spans="1:14" ht="12.75">
      <c r="A508" s="7" t="s">
        <v>985</v>
      </c>
      <c r="B508" s="3"/>
      <c r="C508" s="3"/>
      <c r="D508" s="3" t="s">
        <v>997</v>
      </c>
      <c r="E508" s="3"/>
      <c r="F508" s="3"/>
      <c r="G508" s="3"/>
      <c r="H508" s="3"/>
      <c r="I508" s="3"/>
      <c r="J508" s="3"/>
      <c r="K508" s="3"/>
      <c r="L508" s="3"/>
      <c r="M508" s="3"/>
      <c r="N508" s="3"/>
    </row>
    <row r="509" spans="1:14" ht="12.75">
      <c r="A509" s="6" t="s">
        <v>986</v>
      </c>
      <c r="B509" s="3"/>
      <c r="C509" s="3"/>
      <c r="D509" s="3" t="s">
        <v>998</v>
      </c>
      <c r="E509" s="3"/>
      <c r="F509" s="3"/>
      <c r="G509" s="3"/>
      <c r="H509" s="3"/>
      <c r="I509" s="3"/>
      <c r="J509" s="3"/>
      <c r="K509" s="3"/>
      <c r="L509" s="3"/>
      <c r="M509" s="3"/>
      <c r="N509" s="3"/>
    </row>
    <row r="510" spans="1:14" ht="12.75">
      <c r="A510" s="6" t="s">
        <v>987</v>
      </c>
      <c r="B510" s="3"/>
      <c r="C510" s="3"/>
      <c r="D510" s="3" t="s">
        <v>1021</v>
      </c>
      <c r="E510" s="3"/>
      <c r="F510" s="3"/>
      <c r="G510" s="3"/>
      <c r="H510" s="3"/>
      <c r="I510" s="3"/>
      <c r="J510" s="3"/>
      <c r="K510" s="3"/>
      <c r="L510" s="3"/>
      <c r="M510" s="3"/>
      <c r="N510" s="3"/>
    </row>
    <row r="511" spans="1:14" ht="12.75">
      <c r="A511" s="7" t="s">
        <v>447</v>
      </c>
      <c r="B511" s="3"/>
      <c r="C511" s="3"/>
      <c r="D511" s="8" t="s">
        <v>1003</v>
      </c>
      <c r="E511" s="3"/>
      <c r="F511" s="3"/>
      <c r="G511" s="3"/>
      <c r="H511" s="3"/>
      <c r="I511" s="3"/>
      <c r="J511" s="3"/>
      <c r="K511" s="3"/>
      <c r="L511" s="3"/>
      <c r="M511" s="3"/>
      <c r="N511" s="3"/>
    </row>
    <row r="512" spans="1:14" ht="12.75">
      <c r="A512" s="3" t="s">
        <v>988</v>
      </c>
      <c r="B512" s="3"/>
      <c r="C512" s="3"/>
      <c r="D512" s="8" t="s">
        <v>1003</v>
      </c>
      <c r="E512" s="3"/>
      <c r="F512" s="3"/>
      <c r="G512" s="3"/>
      <c r="H512" s="3"/>
      <c r="I512" s="3"/>
      <c r="J512" s="3"/>
      <c r="K512" s="3"/>
      <c r="L512" s="3"/>
      <c r="M512" s="3"/>
      <c r="N512" s="3"/>
    </row>
    <row r="513" spans="1:14" ht="12.75">
      <c r="A513" s="7" t="s">
        <v>989</v>
      </c>
      <c r="B513" s="3"/>
      <c r="C513" s="3"/>
      <c r="D513" s="3" t="s">
        <v>1121</v>
      </c>
      <c r="E513" s="3"/>
      <c r="F513" s="3"/>
      <c r="G513" s="3"/>
      <c r="H513" s="3"/>
      <c r="I513" s="3"/>
      <c r="J513" s="3"/>
      <c r="K513" s="3"/>
      <c r="L513" s="3"/>
      <c r="M513" s="3"/>
      <c r="N513" s="3"/>
    </row>
    <row r="514" spans="1:14" ht="12.75">
      <c r="A514" s="6" t="s">
        <v>990</v>
      </c>
      <c r="B514" s="3"/>
      <c r="C514" s="3"/>
      <c r="D514" s="3" t="s">
        <v>1001</v>
      </c>
      <c r="E514" s="3"/>
      <c r="F514" s="3"/>
      <c r="G514" s="3"/>
      <c r="H514" s="3"/>
      <c r="I514" s="3"/>
      <c r="J514" s="3"/>
      <c r="K514" s="3"/>
      <c r="L514" s="3"/>
      <c r="M514" s="3"/>
      <c r="N514" s="3"/>
    </row>
    <row r="515" spans="1:14" ht="12.75">
      <c r="A515" s="7" t="s">
        <v>991</v>
      </c>
      <c r="B515" s="3"/>
      <c r="C515" s="3"/>
      <c r="D515" s="7" t="s">
        <v>1002</v>
      </c>
      <c r="E515" s="3"/>
      <c r="F515" s="3"/>
      <c r="G515" s="3"/>
      <c r="H515" s="3"/>
      <c r="I515" s="3"/>
      <c r="J515" s="3"/>
      <c r="K515" s="3"/>
      <c r="L515" s="3"/>
      <c r="M515" s="3"/>
      <c r="N515" s="3"/>
    </row>
    <row r="516" spans="1:14" ht="12.75">
      <c r="A516" s="6" t="s">
        <v>1052</v>
      </c>
      <c r="B516" s="3"/>
      <c r="C516" s="3"/>
      <c r="D516" s="3" t="s">
        <v>1272</v>
      </c>
      <c r="E516" s="3"/>
      <c r="F516" s="3"/>
      <c r="G516" s="3"/>
      <c r="H516" s="3"/>
      <c r="I516" s="3"/>
      <c r="J516" s="3"/>
      <c r="K516" s="3"/>
      <c r="L516" s="3"/>
      <c r="M516" s="3"/>
      <c r="N516" s="3"/>
    </row>
    <row r="517" spans="1:14" ht="12.75">
      <c r="A517" s="6" t="s">
        <v>992</v>
      </c>
      <c r="B517" s="3"/>
      <c r="C517" s="3"/>
      <c r="D517" s="3" t="s">
        <v>1000</v>
      </c>
      <c r="E517" s="3"/>
      <c r="F517" s="3"/>
      <c r="G517" s="3"/>
      <c r="H517" s="3"/>
      <c r="I517" s="3"/>
      <c r="J517" s="3"/>
      <c r="K517" s="3"/>
      <c r="L517" s="3"/>
      <c r="M517" s="3"/>
      <c r="N517" s="3"/>
    </row>
    <row r="518" spans="1:14" ht="12.75">
      <c r="A518" s="7" t="s">
        <v>969</v>
      </c>
      <c r="B518" s="3"/>
      <c r="C518" s="3"/>
      <c r="D518" s="3" t="s">
        <v>1001</v>
      </c>
      <c r="E518" s="3"/>
      <c r="F518" s="3"/>
      <c r="G518" s="3"/>
      <c r="H518" s="3"/>
      <c r="I518" s="3"/>
      <c r="J518" s="3"/>
      <c r="K518" s="3"/>
      <c r="L518" s="3"/>
      <c r="M518" s="3"/>
      <c r="N518" s="3"/>
    </row>
    <row r="519" spans="1:14" ht="12.75">
      <c r="A519" t="s">
        <v>1145</v>
      </c>
      <c r="B519" s="3"/>
      <c r="C519" s="6"/>
      <c r="D519" s="3"/>
      <c r="E519" s="3"/>
      <c r="F519" s="3"/>
      <c r="G519" s="3"/>
      <c r="H519" s="3"/>
      <c r="I519" s="3"/>
      <c r="J519" s="3"/>
      <c r="K519" s="3"/>
      <c r="L519" s="3"/>
      <c r="M519" s="3"/>
      <c r="N519" s="3"/>
    </row>
    <row r="520" spans="1:21" ht="12.75">
      <c r="A520" s="7" t="s">
        <v>1023</v>
      </c>
      <c r="B520" s="3"/>
      <c r="C520" s="3"/>
      <c r="D520" s="3"/>
      <c r="E520" s="3"/>
      <c r="F520" s="3"/>
      <c r="G520" s="3"/>
      <c r="H520" s="3"/>
      <c r="I520" s="3"/>
      <c r="J520" s="3"/>
      <c r="K520" s="3"/>
      <c r="L520" s="3"/>
      <c r="O520" s="11"/>
      <c r="P520" s="11"/>
      <c r="Q520"/>
      <c r="R520" s="147"/>
      <c r="S520" s="147"/>
      <c r="T520"/>
      <c r="U520"/>
    </row>
    <row r="521" spans="1:21" s="6" customFormat="1" ht="12.75">
      <c r="A521" s="6" t="s">
        <v>1144</v>
      </c>
      <c r="D521" s="3"/>
      <c r="E521" s="3"/>
      <c r="F521" s="3"/>
      <c r="Q521" s="108"/>
      <c r="R521" s="108"/>
      <c r="T521" s="278"/>
      <c r="U521" s="278"/>
    </row>
    <row r="522" spans="1:14" ht="12.75">
      <c r="A522" s="7" t="s">
        <v>682</v>
      </c>
      <c r="B522" s="3"/>
      <c r="C522" s="3"/>
      <c r="D522" s="3"/>
      <c r="E522" s="3"/>
      <c r="F522" s="3"/>
      <c r="G522" s="3"/>
      <c r="H522" s="3"/>
      <c r="I522" s="3"/>
      <c r="J522" s="3"/>
      <c r="K522" s="3"/>
      <c r="L522" s="3"/>
      <c r="M522" s="3"/>
      <c r="N522" s="3"/>
    </row>
    <row r="523" spans="1:14" ht="12.75">
      <c r="A523" s="3"/>
      <c r="B523" s="3"/>
      <c r="C523" s="3"/>
      <c r="D523" s="3"/>
      <c r="E523" s="3"/>
      <c r="F523" s="3"/>
      <c r="G523" s="3"/>
      <c r="H523" s="3"/>
      <c r="I523" s="3"/>
      <c r="J523" s="3"/>
      <c r="K523" s="3"/>
      <c r="L523" s="3"/>
      <c r="M523" s="3"/>
      <c r="N523" s="3"/>
    </row>
    <row r="524" spans="2:14" ht="12.75">
      <c r="B524" s="3"/>
      <c r="C524" s="3"/>
      <c r="D524" s="3"/>
      <c r="E524" s="3" t="s">
        <v>1113</v>
      </c>
      <c r="F524" s="3"/>
      <c r="G524" s="3"/>
      <c r="H524" s="3"/>
      <c r="I524" s="3"/>
      <c r="J524" s="3"/>
      <c r="K524" s="3"/>
      <c r="L524" s="3"/>
      <c r="M524" s="3"/>
      <c r="N524" s="3"/>
    </row>
    <row r="525" spans="1:14" ht="12.75">
      <c r="A525" s="3" t="s">
        <v>680</v>
      </c>
      <c r="B525" s="3"/>
      <c r="C525" s="3"/>
      <c r="D525" s="3"/>
      <c r="E525" s="3" t="s">
        <v>1112</v>
      </c>
      <c r="F525" s="3"/>
      <c r="G525" s="3"/>
      <c r="H525" s="3"/>
      <c r="I525" s="3"/>
      <c r="J525" s="3"/>
      <c r="K525" s="3"/>
      <c r="L525" s="3"/>
      <c r="M525" s="3"/>
      <c r="N525" s="3"/>
    </row>
    <row r="526" spans="1:14" ht="12.75">
      <c r="A526" s="3"/>
      <c r="B526" s="3"/>
      <c r="C526" s="3"/>
      <c r="D526" s="3"/>
      <c r="E526" s="3" t="s">
        <v>10</v>
      </c>
      <c r="F526" s="3"/>
      <c r="G526" s="3"/>
      <c r="H526" s="3"/>
      <c r="I526" s="3"/>
      <c r="J526" s="3"/>
      <c r="K526" s="3"/>
      <c r="L526" s="3"/>
      <c r="M526" s="3"/>
      <c r="N526" s="3"/>
    </row>
    <row r="527" spans="1:14" ht="12.75">
      <c r="A527" s="149" t="s">
        <v>1241</v>
      </c>
      <c r="B527" s="3"/>
      <c r="C527" s="3"/>
      <c r="D527" s="3"/>
      <c r="E527" s="3"/>
      <c r="F527" s="3"/>
      <c r="G527" s="3"/>
      <c r="H527" s="3"/>
      <c r="I527" s="3"/>
      <c r="J527" s="3"/>
      <c r="K527" s="3"/>
      <c r="L527" s="3"/>
      <c r="M527" s="3"/>
      <c r="N527" s="3"/>
    </row>
    <row r="528" spans="1:21" s="3" customFormat="1" ht="12.75">
      <c r="A528" s="3" t="s">
        <v>1244</v>
      </c>
      <c r="Q528" s="4"/>
      <c r="R528" s="4"/>
      <c r="T528" s="279"/>
      <c r="U528" s="279"/>
    </row>
    <row r="529" spans="17:21" s="3" customFormat="1" ht="12.75">
      <c r="Q529" s="4"/>
      <c r="R529" s="4"/>
      <c r="T529" s="279"/>
      <c r="U529" s="279"/>
    </row>
    <row r="530" spans="1:14" ht="12.75">
      <c r="A530" s="3" t="s">
        <v>37</v>
      </c>
      <c r="B530" s="3"/>
      <c r="C530" s="3"/>
      <c r="D530" s="3"/>
      <c r="E530" s="3"/>
      <c r="F530" s="3"/>
      <c r="G530" s="3"/>
      <c r="H530" s="3"/>
      <c r="I530" s="3"/>
      <c r="J530" s="3"/>
      <c r="K530" s="3"/>
      <c r="L530" s="3"/>
      <c r="M530" s="3"/>
      <c r="N530" s="3"/>
    </row>
    <row r="531" spans="1:14" ht="12.75">
      <c r="A531" s="3" t="s">
        <v>40</v>
      </c>
      <c r="B531" s="3"/>
      <c r="C531" s="3"/>
      <c r="D531" s="3"/>
      <c r="E531" s="3"/>
      <c r="F531" s="3"/>
      <c r="G531" s="3"/>
      <c r="H531" s="3"/>
      <c r="I531" s="3"/>
      <c r="J531" s="3"/>
      <c r="K531" s="3"/>
      <c r="L531" s="3"/>
      <c r="M531" s="3"/>
      <c r="N531" s="3"/>
    </row>
    <row r="532" spans="1:14" ht="12.75">
      <c r="A532" s="3" t="s">
        <v>39</v>
      </c>
      <c r="B532" s="3"/>
      <c r="C532" s="3"/>
      <c r="D532" s="3"/>
      <c r="E532" s="3"/>
      <c r="F532" s="3"/>
      <c r="G532" s="3"/>
      <c r="H532" s="3"/>
      <c r="I532" s="3"/>
      <c r="J532" s="3"/>
      <c r="K532" s="3"/>
      <c r="L532" s="3"/>
      <c r="M532" s="3"/>
      <c r="N532" s="3"/>
    </row>
    <row r="533" spans="1:14" ht="12.75">
      <c r="A533" s="3"/>
      <c r="B533" s="3"/>
      <c r="C533" s="3"/>
      <c r="D533" s="3"/>
      <c r="E533" s="3"/>
      <c r="F533" s="137"/>
      <c r="G533" s="3"/>
      <c r="H533" s="3"/>
      <c r="I533" s="3"/>
      <c r="J533" s="3"/>
      <c r="K533" s="3"/>
      <c r="L533" s="3"/>
      <c r="M533" s="3"/>
      <c r="N533" s="3"/>
    </row>
    <row r="534" spans="1:14" ht="12.75">
      <c r="A534" s="3"/>
      <c r="B534" s="3"/>
      <c r="C534" s="3"/>
      <c r="D534" s="3"/>
      <c r="E534" s="3"/>
      <c r="F534" s="3"/>
      <c r="G534" s="3"/>
      <c r="H534" s="3"/>
      <c r="I534" s="3"/>
      <c r="J534" s="3"/>
      <c r="K534" s="3"/>
      <c r="L534" s="3"/>
      <c r="M534" s="3"/>
      <c r="N534" s="3"/>
    </row>
    <row r="535" spans="1:14" ht="12.75">
      <c r="A535" s="3"/>
      <c r="B535" s="3"/>
      <c r="C535" s="3"/>
      <c r="D535" s="3"/>
      <c r="E535" s="3"/>
      <c r="F535" s="3"/>
      <c r="G535" s="3"/>
      <c r="H535" s="3"/>
      <c r="I535" s="3"/>
      <c r="J535" s="3"/>
      <c r="K535" s="3"/>
      <c r="L535" s="3"/>
      <c r="M535" s="3"/>
      <c r="N535" s="3"/>
    </row>
    <row r="536" spans="1:14" ht="12.75">
      <c r="A536" s="3"/>
      <c r="B536" s="3"/>
      <c r="C536" s="3"/>
      <c r="D536" s="3"/>
      <c r="E536" s="3"/>
      <c r="F536" s="3"/>
      <c r="G536" s="3"/>
      <c r="H536" s="3"/>
      <c r="I536" s="3"/>
      <c r="J536" s="3"/>
      <c r="K536" s="3"/>
      <c r="L536" s="3"/>
      <c r="M536" s="3"/>
      <c r="N536" s="3"/>
    </row>
    <row r="537" spans="1:14" ht="12.75">
      <c r="A537" s="3" t="s">
        <v>927</v>
      </c>
      <c r="B537" s="3"/>
      <c r="C537" s="3"/>
      <c r="D537" s="3"/>
      <c r="E537" s="3"/>
      <c r="F537" s="3"/>
      <c r="G537" s="3"/>
      <c r="H537" s="3"/>
      <c r="I537" s="3"/>
      <c r="J537" s="3"/>
      <c r="K537" s="3"/>
      <c r="L537" s="3"/>
      <c r="M537" s="3"/>
      <c r="N537" s="3"/>
    </row>
    <row r="538" spans="1:14" ht="12.75">
      <c r="A538" s="3"/>
      <c r="B538" s="3"/>
      <c r="C538" s="3"/>
      <c r="D538" s="3"/>
      <c r="E538" s="3"/>
      <c r="F538" s="3"/>
      <c r="G538" s="3"/>
      <c r="H538" s="3"/>
      <c r="I538" s="3"/>
      <c r="J538" s="3"/>
      <c r="K538" s="3"/>
      <c r="L538" s="3"/>
      <c r="M538" s="3"/>
      <c r="N538" s="3"/>
    </row>
    <row r="539" spans="1:7" ht="12" customHeight="1">
      <c r="A539" s="3"/>
      <c r="B539" s="3" t="s">
        <v>1111</v>
      </c>
      <c r="C539" s="3"/>
      <c r="D539" s="3"/>
      <c r="E539" s="3"/>
      <c r="F539" s="3"/>
      <c r="G539" s="3"/>
    </row>
    <row r="540" spans="1:14" ht="12.75">
      <c r="A540" s="3" t="s">
        <v>928</v>
      </c>
      <c r="B540" s="3"/>
      <c r="C540" s="3"/>
      <c r="D540" s="3"/>
      <c r="E540" s="3"/>
      <c r="F540" s="3"/>
      <c r="G540" s="3"/>
      <c r="H540" s="3"/>
      <c r="I540" s="3"/>
      <c r="J540" s="3"/>
      <c r="K540" s="3"/>
      <c r="L540" s="3"/>
      <c r="M540" s="3"/>
      <c r="N540" s="3"/>
    </row>
    <row r="541" spans="1:14" ht="12.75">
      <c r="A541" s="3" t="s">
        <v>933</v>
      </c>
      <c r="B541" s="3"/>
      <c r="C541" s="3"/>
      <c r="D541" s="3"/>
      <c r="E541" s="3"/>
      <c r="F541" s="3"/>
      <c r="G541" s="3"/>
      <c r="H541" s="3"/>
      <c r="I541" s="3"/>
      <c r="J541" s="3"/>
      <c r="K541" s="3"/>
      <c r="L541" s="3"/>
      <c r="M541" s="3"/>
      <c r="N541" s="3"/>
    </row>
    <row r="542" spans="1:14" ht="12.75">
      <c r="A542" s="3" t="s">
        <v>934</v>
      </c>
      <c r="B542" s="3"/>
      <c r="C542" s="3"/>
      <c r="D542" s="3"/>
      <c r="E542" s="3"/>
      <c r="F542" s="3"/>
      <c r="G542" s="3"/>
      <c r="H542" s="3"/>
      <c r="I542" s="3"/>
      <c r="J542" s="3"/>
      <c r="K542" s="3"/>
      <c r="L542" s="3"/>
      <c r="M542" s="3"/>
      <c r="N542" s="3"/>
    </row>
    <row r="543" spans="1:14" ht="12.75">
      <c r="A543" s="3" t="s">
        <v>935</v>
      </c>
      <c r="B543" s="3"/>
      <c r="C543" s="3"/>
      <c r="D543" s="3"/>
      <c r="E543" s="3"/>
      <c r="F543" s="3"/>
      <c r="G543" s="3"/>
      <c r="H543" s="3"/>
      <c r="I543" s="3"/>
      <c r="J543" s="3"/>
      <c r="K543" s="3"/>
      <c r="L543" s="3"/>
      <c r="M543" s="3"/>
      <c r="N543" s="3"/>
    </row>
    <row r="544" spans="1:14" ht="12.75">
      <c r="A544" s="3" t="s">
        <v>936</v>
      </c>
      <c r="B544" s="3"/>
      <c r="C544" s="3"/>
      <c r="D544" s="3"/>
      <c r="E544" s="3"/>
      <c r="F544" s="3"/>
      <c r="G544" s="3"/>
      <c r="H544" s="3"/>
      <c r="I544" s="3"/>
      <c r="J544" s="3"/>
      <c r="K544" s="3"/>
      <c r="L544" s="3"/>
      <c r="M544" s="3"/>
      <c r="N544" s="3"/>
    </row>
    <row r="545" spans="1:14" ht="12.75">
      <c r="A545" s="3" t="s">
        <v>937</v>
      </c>
      <c r="B545" s="3"/>
      <c r="C545" s="3"/>
      <c r="D545" s="3"/>
      <c r="E545" s="3"/>
      <c r="F545" s="3"/>
      <c r="G545" s="3"/>
      <c r="H545" s="3"/>
      <c r="I545" s="3"/>
      <c r="J545" s="3"/>
      <c r="K545" s="3"/>
      <c r="L545" s="3"/>
      <c r="M545" s="3"/>
      <c r="N545" s="3"/>
    </row>
    <row r="546" spans="1:14" ht="12.75">
      <c r="A546" s="3" t="s">
        <v>947</v>
      </c>
      <c r="B546" s="3"/>
      <c r="C546" s="3"/>
      <c r="D546" s="3"/>
      <c r="E546" s="3"/>
      <c r="F546" s="3"/>
      <c r="G546" s="3"/>
      <c r="H546" s="3"/>
      <c r="I546" s="3"/>
      <c r="J546" s="3"/>
      <c r="K546" s="3"/>
      <c r="L546" s="3"/>
      <c r="M546" s="3"/>
      <c r="N546" s="3"/>
    </row>
    <row r="547" spans="1:14" ht="12.75">
      <c r="A547" s="3" t="s">
        <v>948</v>
      </c>
      <c r="B547" s="3"/>
      <c r="C547" s="3"/>
      <c r="D547" s="3"/>
      <c r="E547" s="3"/>
      <c r="F547" s="3"/>
      <c r="G547" s="3"/>
      <c r="H547" s="3"/>
      <c r="I547" s="3"/>
      <c r="J547" s="3"/>
      <c r="K547" s="3"/>
      <c r="L547" s="3"/>
      <c r="M547" s="3"/>
      <c r="N547" s="3"/>
    </row>
    <row r="548" spans="1:14" ht="12.75">
      <c r="A548" s="3" t="s">
        <v>949</v>
      </c>
      <c r="B548" s="3"/>
      <c r="C548" s="3"/>
      <c r="D548" s="3"/>
      <c r="E548" s="3"/>
      <c r="F548" s="3"/>
      <c r="G548" s="3"/>
      <c r="H548" s="3"/>
      <c r="I548" s="3"/>
      <c r="J548" s="3"/>
      <c r="K548" s="3"/>
      <c r="L548" s="3"/>
      <c r="M548" s="3"/>
      <c r="N548" s="3"/>
    </row>
    <row r="549" spans="1:14" ht="12.75">
      <c r="A549" s="3" t="s">
        <v>950</v>
      </c>
      <c r="B549" s="3"/>
      <c r="C549" s="3"/>
      <c r="D549" s="3"/>
      <c r="E549" s="3"/>
      <c r="F549" s="3"/>
      <c r="G549" s="3"/>
      <c r="H549" s="3"/>
      <c r="I549" s="3"/>
      <c r="J549" s="3"/>
      <c r="K549" s="3"/>
      <c r="L549" s="3"/>
      <c r="M549" s="3"/>
      <c r="N549" s="3"/>
    </row>
    <row r="550" spans="1:14" ht="12.75">
      <c r="A550" s="3" t="s">
        <v>951</v>
      </c>
      <c r="B550" s="3"/>
      <c r="C550" s="3"/>
      <c r="D550" s="3"/>
      <c r="E550" s="3"/>
      <c r="F550" s="3"/>
      <c r="G550" s="3"/>
      <c r="H550" s="3"/>
      <c r="I550" s="3"/>
      <c r="J550" s="3"/>
      <c r="K550" s="3"/>
      <c r="L550" s="3"/>
      <c r="M550" s="3"/>
      <c r="N550" s="3"/>
    </row>
    <row r="551" spans="1:14" ht="12.75">
      <c r="A551" s="3" t="s">
        <v>952</v>
      </c>
      <c r="B551" s="3"/>
      <c r="C551" s="3"/>
      <c r="D551" s="3"/>
      <c r="E551" s="3"/>
      <c r="F551" s="3"/>
      <c r="G551" s="3"/>
      <c r="H551" s="3"/>
      <c r="I551" s="3"/>
      <c r="J551" s="3"/>
      <c r="K551" s="3"/>
      <c r="L551" s="3"/>
      <c r="M551" s="3"/>
      <c r="N551" s="3"/>
    </row>
    <row r="552" spans="1:14" ht="12.75">
      <c r="A552" s="3" t="s">
        <v>953</v>
      </c>
      <c r="B552" s="3"/>
      <c r="C552" s="3"/>
      <c r="D552" s="3"/>
      <c r="E552" s="3"/>
      <c r="F552" s="3"/>
      <c r="G552" s="3"/>
      <c r="H552" s="3"/>
      <c r="I552" s="3"/>
      <c r="J552" s="3"/>
      <c r="K552" s="3"/>
      <c r="L552" s="3"/>
      <c r="M552" s="3"/>
      <c r="N552" s="3"/>
    </row>
    <row r="553" spans="1:14" ht="12.75">
      <c r="A553" s="3" t="s">
        <v>954</v>
      </c>
      <c r="B553" s="3"/>
      <c r="C553" s="3"/>
      <c r="D553" s="3"/>
      <c r="E553" s="3"/>
      <c r="F553" s="3"/>
      <c r="G553" s="3"/>
      <c r="H553" s="3"/>
      <c r="I553" s="3"/>
      <c r="J553" s="3"/>
      <c r="K553" s="3"/>
      <c r="L553" s="3"/>
      <c r="M553" s="3"/>
      <c r="N553" s="3"/>
    </row>
    <row r="554" spans="1:14" ht="12.75">
      <c r="A554" s="3" t="s">
        <v>955</v>
      </c>
      <c r="B554" s="3"/>
      <c r="C554" s="3"/>
      <c r="D554" s="3"/>
      <c r="E554" s="3"/>
      <c r="F554" s="3"/>
      <c r="G554" s="3"/>
      <c r="H554" s="3"/>
      <c r="I554" s="3"/>
      <c r="J554" s="3"/>
      <c r="K554" s="3"/>
      <c r="L554" s="3"/>
      <c r="M554" s="3"/>
      <c r="N554" s="3"/>
    </row>
    <row r="555" spans="1:14" ht="12.75">
      <c r="A555" s="3" t="s">
        <v>956</v>
      </c>
      <c r="B555" s="3"/>
      <c r="C555" s="3"/>
      <c r="D555" s="3"/>
      <c r="E555" s="3"/>
      <c r="F555" s="3"/>
      <c r="G555" s="3"/>
      <c r="H555" s="3"/>
      <c r="I555" s="3"/>
      <c r="J555" s="3"/>
      <c r="K555" s="3"/>
      <c r="L555" s="3"/>
      <c r="M555" s="3"/>
      <c r="N555" s="3"/>
    </row>
    <row r="556" spans="1:14" ht="12.75">
      <c r="A556" s="3" t="s">
        <v>957</v>
      </c>
      <c r="B556" s="3"/>
      <c r="C556" s="3"/>
      <c r="D556" s="3"/>
      <c r="E556" s="3"/>
      <c r="F556" s="3"/>
      <c r="G556" s="3"/>
      <c r="H556" s="3"/>
      <c r="I556" s="3"/>
      <c r="J556" s="3"/>
      <c r="K556" s="3"/>
      <c r="L556" s="3"/>
      <c r="M556" s="3"/>
      <c r="N556" s="3"/>
    </row>
    <row r="557" spans="1:14" ht="12.75">
      <c r="A557" s="3" t="s">
        <v>958</v>
      </c>
      <c r="B557" s="3"/>
      <c r="C557" s="3"/>
      <c r="D557" s="3"/>
      <c r="E557" s="3"/>
      <c r="F557" s="3"/>
      <c r="G557" s="3"/>
      <c r="H557" s="3"/>
      <c r="I557" s="3"/>
      <c r="J557" s="3"/>
      <c r="K557" s="3"/>
      <c r="L557" s="3"/>
      <c r="M557" s="3"/>
      <c r="N557" s="3"/>
    </row>
    <row r="558" spans="1:14" ht="12.75">
      <c r="A558" s="3" t="s">
        <v>959</v>
      </c>
      <c r="B558" s="3"/>
      <c r="C558" s="3"/>
      <c r="D558" s="3"/>
      <c r="E558" s="3"/>
      <c r="F558" s="3"/>
      <c r="G558" s="3"/>
      <c r="H558" s="3"/>
      <c r="I558" s="3"/>
      <c r="J558" s="3"/>
      <c r="K558" s="3"/>
      <c r="L558" s="3"/>
      <c r="M558" s="3"/>
      <c r="N558" s="3"/>
    </row>
    <row r="559" spans="1:14" ht="12.75">
      <c r="A559" s="3" t="s">
        <v>960</v>
      </c>
      <c r="B559" s="3"/>
      <c r="C559" s="3"/>
      <c r="D559" s="3"/>
      <c r="E559" s="3"/>
      <c r="F559" s="3"/>
      <c r="G559" s="3"/>
      <c r="H559" s="3"/>
      <c r="I559" s="3"/>
      <c r="J559" s="3"/>
      <c r="K559" s="3"/>
      <c r="L559" s="3"/>
      <c r="M559" s="3"/>
      <c r="N559" s="3"/>
    </row>
    <row r="560" spans="1:14" ht="12.75">
      <c r="A560" s="3" t="s">
        <v>961</v>
      </c>
      <c r="B560" s="3"/>
      <c r="C560" s="3"/>
      <c r="D560" s="3"/>
      <c r="E560" s="3"/>
      <c r="F560" s="3"/>
      <c r="G560" s="3"/>
      <c r="H560" s="3"/>
      <c r="I560" s="3"/>
      <c r="J560" s="3"/>
      <c r="K560" s="3"/>
      <c r="L560" s="3"/>
      <c r="M560" s="3"/>
      <c r="N560" s="3"/>
    </row>
    <row r="561" spans="1:14" ht="12.75">
      <c r="A561" s="3" t="s">
        <v>1009</v>
      </c>
      <c r="B561" s="3"/>
      <c r="C561" s="3"/>
      <c r="D561" s="3"/>
      <c r="E561" s="3"/>
      <c r="F561" s="3"/>
      <c r="G561" s="3"/>
      <c r="H561" s="3"/>
      <c r="I561" s="3"/>
      <c r="J561" s="3"/>
      <c r="K561" s="3"/>
      <c r="L561" s="3"/>
      <c r="M561" s="3"/>
      <c r="N561" s="3"/>
    </row>
    <row r="562" spans="1:14" ht="12.75">
      <c r="A562" s="3" t="s">
        <v>1012</v>
      </c>
      <c r="B562" s="3"/>
      <c r="C562" s="3"/>
      <c r="D562" s="3"/>
      <c r="E562" s="3"/>
      <c r="F562" s="3"/>
      <c r="G562" s="3"/>
      <c r="H562" s="3"/>
      <c r="I562" s="3"/>
      <c r="J562" s="3"/>
      <c r="K562" s="3"/>
      <c r="L562" s="3"/>
      <c r="M562" s="3"/>
      <c r="N562" s="3"/>
    </row>
    <row r="563" spans="1:14" ht="12.75">
      <c r="A563" s="3" t="s">
        <v>1045</v>
      </c>
      <c r="B563" s="3"/>
      <c r="C563" s="3"/>
      <c r="D563" s="3"/>
      <c r="E563" s="3"/>
      <c r="F563" s="3"/>
      <c r="G563" s="3"/>
      <c r="H563" s="3"/>
      <c r="I563" s="3"/>
      <c r="J563" s="3"/>
      <c r="K563" s="3"/>
      <c r="L563" s="3"/>
      <c r="M563" s="3"/>
      <c r="N563" s="3"/>
    </row>
    <row r="564" spans="1:14" ht="12.75">
      <c r="A564" s="3" t="s">
        <v>1091</v>
      </c>
      <c r="B564" s="3"/>
      <c r="C564" s="3"/>
      <c r="D564" s="3"/>
      <c r="E564" s="3"/>
      <c r="F564" s="3"/>
      <c r="G564" s="3"/>
      <c r="H564" s="3"/>
      <c r="I564" s="3"/>
      <c r="J564" s="3"/>
      <c r="K564" s="3"/>
      <c r="L564" s="3"/>
      <c r="M564" s="3"/>
      <c r="N564" s="3"/>
    </row>
    <row r="565" spans="1:14" ht="12.75">
      <c r="A565" s="3" t="s">
        <v>1098</v>
      </c>
      <c r="B565" s="3"/>
      <c r="C565" s="3"/>
      <c r="D565" s="3"/>
      <c r="E565" s="3"/>
      <c r="F565" s="3"/>
      <c r="G565" s="3"/>
      <c r="H565" s="3"/>
      <c r="I565" s="3"/>
      <c r="J565" s="3"/>
      <c r="K565" s="3"/>
      <c r="L565" s="3"/>
      <c r="M565" s="3"/>
      <c r="N565" s="3"/>
    </row>
    <row r="566" spans="1:14" ht="12.75">
      <c r="A566" s="3" t="s">
        <v>1100</v>
      </c>
      <c r="B566" s="3"/>
      <c r="C566" s="3"/>
      <c r="D566" s="3"/>
      <c r="E566" s="3"/>
      <c r="F566" s="3"/>
      <c r="G566" s="3"/>
      <c r="H566" s="3"/>
      <c r="I566" s="3"/>
      <c r="J566" s="3"/>
      <c r="K566" s="3"/>
      <c r="L566" s="3"/>
      <c r="M566" s="3"/>
      <c r="N566" s="3"/>
    </row>
    <row r="567" spans="1:14" ht="12.75">
      <c r="A567" s="3" t="s">
        <v>1125</v>
      </c>
      <c r="B567" s="3"/>
      <c r="C567" s="3"/>
      <c r="D567" s="3"/>
      <c r="E567" s="3"/>
      <c r="F567" s="3"/>
      <c r="G567" s="3"/>
      <c r="H567" s="3"/>
      <c r="I567" s="3"/>
      <c r="J567" s="3"/>
      <c r="K567" s="3"/>
      <c r="L567" s="3"/>
      <c r="M567" s="3"/>
      <c r="N567" s="3"/>
    </row>
    <row r="568" spans="1:14" ht="12.75">
      <c r="A568" s="3" t="s">
        <v>1128</v>
      </c>
      <c r="B568" s="3"/>
      <c r="C568" s="3"/>
      <c r="D568" s="3"/>
      <c r="E568" s="3"/>
      <c r="F568" s="3"/>
      <c r="G568" s="3"/>
      <c r="H568" s="3"/>
      <c r="I568" s="3"/>
      <c r="J568" s="3"/>
      <c r="K568" s="3"/>
      <c r="L568" s="3"/>
      <c r="M568" s="3"/>
      <c r="N568" s="3"/>
    </row>
    <row r="569" spans="1:14" ht="12.75">
      <c r="A569" s="3" t="s">
        <v>1132</v>
      </c>
      <c r="B569" s="3"/>
      <c r="C569" s="3"/>
      <c r="D569" s="3"/>
      <c r="E569" s="3"/>
      <c r="F569" s="3"/>
      <c r="G569" s="3"/>
      <c r="H569" s="3"/>
      <c r="I569" s="3"/>
      <c r="J569" s="3"/>
      <c r="K569" s="3"/>
      <c r="L569" s="3"/>
      <c r="M569" s="3"/>
      <c r="N569" s="3"/>
    </row>
    <row r="570" spans="1:14" ht="12.75">
      <c r="A570" s="3" t="s">
        <v>1137</v>
      </c>
      <c r="B570" s="3"/>
      <c r="C570" s="3"/>
      <c r="D570" s="3"/>
      <c r="E570" s="3"/>
      <c r="F570" s="3"/>
      <c r="G570" s="3"/>
      <c r="H570" s="3"/>
      <c r="I570" s="3"/>
      <c r="J570" s="3"/>
      <c r="K570" s="3"/>
      <c r="L570" s="3"/>
      <c r="M570" s="3"/>
      <c r="N570" s="3"/>
    </row>
    <row r="571" spans="1:14" ht="12.75">
      <c r="A571" s="3" t="s">
        <v>286</v>
      </c>
      <c r="B571" s="3"/>
      <c r="C571" s="3"/>
      <c r="D571" s="3"/>
      <c r="E571" s="3"/>
      <c r="F571" s="3"/>
      <c r="G571" s="3"/>
      <c r="H571" s="3"/>
      <c r="I571" s="3"/>
      <c r="J571" s="3"/>
      <c r="K571" s="3"/>
      <c r="L571" s="3"/>
      <c r="M571" s="3"/>
      <c r="N571" s="3"/>
    </row>
    <row r="572" spans="1:14" ht="12.75">
      <c r="A572" s="3" t="s">
        <v>1147</v>
      </c>
      <c r="B572" s="3"/>
      <c r="C572" s="3"/>
      <c r="D572" s="3"/>
      <c r="E572" s="3"/>
      <c r="F572" s="3"/>
      <c r="G572" s="3"/>
      <c r="H572" s="3"/>
      <c r="I572" s="3"/>
      <c r="J572" s="3"/>
      <c r="K572" s="3"/>
      <c r="L572" s="3"/>
      <c r="M572" s="3"/>
      <c r="N572" s="3"/>
    </row>
    <row r="573" spans="1:14" ht="12.75">
      <c r="A573" s="3" t="s">
        <v>1154</v>
      </c>
      <c r="B573" s="3"/>
      <c r="C573" s="3"/>
      <c r="D573" s="3"/>
      <c r="E573" s="3"/>
      <c r="F573" s="3"/>
      <c r="G573" s="3"/>
      <c r="H573" s="3"/>
      <c r="I573" s="3"/>
      <c r="J573" s="3"/>
      <c r="K573" s="3"/>
      <c r="L573" s="3"/>
      <c r="M573" s="3"/>
      <c r="N573" s="3"/>
    </row>
    <row r="574" spans="1:14" ht="12.75">
      <c r="A574" s="3" t="s">
        <v>1156</v>
      </c>
      <c r="B574" s="3"/>
      <c r="C574" s="3"/>
      <c r="D574" s="3"/>
      <c r="E574" s="3"/>
      <c r="F574" s="3"/>
      <c r="G574" s="3"/>
      <c r="H574" s="3"/>
      <c r="I574" s="3"/>
      <c r="J574" s="3"/>
      <c r="K574" s="3"/>
      <c r="L574" s="3"/>
      <c r="M574" s="3"/>
      <c r="N574" s="3"/>
    </row>
    <row r="575" spans="1:14" ht="12.75">
      <c r="A575" s="5" t="s">
        <v>1204</v>
      </c>
      <c r="B575" s="3"/>
      <c r="C575" s="3"/>
      <c r="D575" s="3"/>
      <c r="E575" s="3"/>
      <c r="F575" s="3"/>
      <c r="G575" s="3"/>
      <c r="H575" s="3"/>
      <c r="I575" s="3"/>
      <c r="J575" s="3"/>
      <c r="K575" s="3"/>
      <c r="L575" s="3"/>
      <c r="M575" s="3"/>
      <c r="N575" s="3"/>
    </row>
    <row r="576" spans="1:14" ht="12.75">
      <c r="A576" s="3" t="s">
        <v>1218</v>
      </c>
      <c r="B576" s="3"/>
      <c r="C576" s="3"/>
      <c r="D576" s="3"/>
      <c r="E576" s="3"/>
      <c r="F576" s="3"/>
      <c r="G576" s="3"/>
      <c r="H576" s="3"/>
      <c r="I576" s="3"/>
      <c r="J576" s="3"/>
      <c r="K576" s="3"/>
      <c r="L576" s="3"/>
      <c r="M576" s="3"/>
      <c r="N576" s="3"/>
    </row>
    <row r="577" spans="1:14" ht="12.75">
      <c r="A577" s="3" t="s">
        <v>285</v>
      </c>
      <c r="B577" s="3"/>
      <c r="C577" s="3"/>
      <c r="D577" s="3"/>
      <c r="E577" s="3"/>
      <c r="F577" s="3"/>
      <c r="G577" s="3"/>
      <c r="H577" s="3"/>
      <c r="I577" s="3"/>
      <c r="J577" s="3"/>
      <c r="K577" s="3"/>
      <c r="L577" s="3"/>
      <c r="M577" s="3"/>
      <c r="N577" s="3"/>
    </row>
    <row r="578" spans="1:14" ht="12.75">
      <c r="A578" s="3" t="s">
        <v>1265</v>
      </c>
      <c r="B578" s="3"/>
      <c r="C578" s="3"/>
      <c r="D578" s="3"/>
      <c r="E578" s="3"/>
      <c r="F578" s="3"/>
      <c r="G578" s="3"/>
      <c r="H578" s="3"/>
      <c r="I578" s="3"/>
      <c r="J578" s="3"/>
      <c r="K578" s="3"/>
      <c r="L578" s="3"/>
      <c r="M578" s="3"/>
      <c r="N578" s="3"/>
    </row>
    <row r="579" spans="1:14" ht="12.75">
      <c r="A579" s="3" t="s">
        <v>1283</v>
      </c>
      <c r="B579" s="3"/>
      <c r="C579" s="3"/>
      <c r="D579" s="3"/>
      <c r="E579" s="3"/>
      <c r="F579" s="3"/>
      <c r="G579" s="3"/>
      <c r="H579" s="3"/>
      <c r="I579" s="3"/>
      <c r="J579" s="3"/>
      <c r="K579" s="3"/>
      <c r="L579" s="3"/>
      <c r="M579" s="3"/>
      <c r="N579" s="3"/>
    </row>
    <row r="580" spans="1:14" ht="12.75">
      <c r="A580" s="3" t="s">
        <v>1285</v>
      </c>
      <c r="B580" s="3"/>
      <c r="C580" s="3"/>
      <c r="D580" s="3"/>
      <c r="E580" s="3"/>
      <c r="F580" s="3"/>
      <c r="G580" s="3"/>
      <c r="H580" s="3"/>
      <c r="I580" s="3"/>
      <c r="J580" s="3"/>
      <c r="K580" s="3"/>
      <c r="L580" s="3"/>
      <c r="M580" s="3"/>
      <c r="N580" s="3"/>
    </row>
    <row r="581" spans="1:14" ht="12.75">
      <c r="A581" s="3" t="s">
        <v>54</v>
      </c>
      <c r="B581" s="3"/>
      <c r="C581" s="3"/>
      <c r="D581" s="3"/>
      <c r="E581" s="3"/>
      <c r="F581" s="3"/>
      <c r="G581" s="3"/>
      <c r="H581" s="3"/>
      <c r="I581" s="3"/>
      <c r="J581" s="3"/>
      <c r="K581" s="3"/>
      <c r="L581" s="3"/>
      <c r="M581" s="3"/>
      <c r="N581" s="3"/>
    </row>
    <row r="582" spans="1:14" ht="12.75">
      <c r="A582" s="3" t="s">
        <v>184</v>
      </c>
      <c r="B582" s="3"/>
      <c r="C582" s="3"/>
      <c r="D582" s="3"/>
      <c r="E582" s="3"/>
      <c r="F582" s="3"/>
      <c r="G582" s="3"/>
      <c r="H582" s="3"/>
      <c r="I582" s="3"/>
      <c r="J582" s="3"/>
      <c r="K582" s="3"/>
      <c r="L582" s="3"/>
      <c r="M582" s="3"/>
      <c r="N582" s="3"/>
    </row>
    <row r="583" spans="1:14" ht="12.75">
      <c r="A583" s="3" t="s">
        <v>466</v>
      </c>
      <c r="B583" s="3"/>
      <c r="C583" s="3"/>
      <c r="D583" s="3"/>
      <c r="E583" s="3"/>
      <c r="F583" s="3"/>
      <c r="G583" s="3"/>
      <c r="H583" s="3"/>
      <c r="I583" s="3"/>
      <c r="J583" s="3"/>
      <c r="K583" s="3"/>
      <c r="L583" s="3"/>
      <c r="M583" s="3"/>
      <c r="N583" s="3"/>
    </row>
    <row r="584" spans="1:14" ht="12.75">
      <c r="A584" s="3" t="s">
        <v>216</v>
      </c>
      <c r="B584" s="3"/>
      <c r="C584" s="3"/>
      <c r="D584" s="3"/>
      <c r="E584" s="3"/>
      <c r="F584" s="3"/>
      <c r="G584" s="3"/>
      <c r="H584" s="3"/>
      <c r="I584" s="3"/>
      <c r="J584" s="3"/>
      <c r="K584" s="3"/>
      <c r="L584" s="3"/>
      <c r="M584" s="3"/>
      <c r="N584" s="3"/>
    </row>
    <row r="585" spans="1:14" ht="12.75">
      <c r="A585" s="3" t="s">
        <v>283</v>
      </c>
      <c r="B585" s="3"/>
      <c r="C585" s="3"/>
      <c r="D585" s="3"/>
      <c r="E585" s="3"/>
      <c r="F585" s="3"/>
      <c r="G585" s="3"/>
      <c r="H585" s="3"/>
      <c r="I585" s="3"/>
      <c r="J585" s="3"/>
      <c r="K585" s="3"/>
      <c r="L585" s="3"/>
      <c r="M585" s="3"/>
      <c r="N585" s="3"/>
    </row>
    <row r="586" spans="1:14" ht="12.75">
      <c r="A586" s="3" t="s">
        <v>284</v>
      </c>
      <c r="B586" s="3"/>
      <c r="C586" s="3"/>
      <c r="D586" s="3"/>
      <c r="E586" s="3"/>
      <c r="F586" s="3"/>
      <c r="G586" s="3"/>
      <c r="H586" s="3"/>
      <c r="I586" s="3"/>
      <c r="J586" s="3"/>
      <c r="K586" s="3"/>
      <c r="L586" s="3"/>
      <c r="M586" s="3"/>
      <c r="N586" s="3"/>
    </row>
    <row r="587" spans="1:14" ht="12.75">
      <c r="A587" s="3" t="s">
        <v>340</v>
      </c>
      <c r="B587" s="3"/>
      <c r="C587" s="3"/>
      <c r="D587" s="3"/>
      <c r="E587" s="3"/>
      <c r="F587" s="3"/>
      <c r="G587" s="3"/>
      <c r="H587" s="3"/>
      <c r="I587" s="3"/>
      <c r="J587" s="3"/>
      <c r="K587" s="3"/>
      <c r="L587" s="3"/>
      <c r="M587" s="3"/>
      <c r="N587" s="3"/>
    </row>
    <row r="588" spans="1:14" ht="12.75">
      <c r="A588" s="3" t="s">
        <v>354</v>
      </c>
      <c r="B588" s="3"/>
      <c r="C588" s="3"/>
      <c r="D588" s="3"/>
      <c r="E588" s="3"/>
      <c r="F588" s="3"/>
      <c r="G588" s="3"/>
      <c r="H588" s="3"/>
      <c r="I588" s="3"/>
      <c r="J588" s="3"/>
      <c r="K588" s="3"/>
      <c r="L588" s="3"/>
      <c r="M588" s="3"/>
      <c r="N588" s="3"/>
    </row>
    <row r="589" spans="1:14" ht="12.75">
      <c r="A589" s="3" t="s">
        <v>358</v>
      </c>
      <c r="B589" s="3"/>
      <c r="C589" s="3"/>
      <c r="D589" s="3"/>
      <c r="E589" s="3"/>
      <c r="F589" s="3"/>
      <c r="G589" s="3"/>
      <c r="H589" s="3"/>
      <c r="I589" s="3"/>
      <c r="J589" s="3"/>
      <c r="K589" s="3"/>
      <c r="L589" s="3"/>
      <c r="M589" s="3"/>
      <c r="N589" s="3"/>
    </row>
    <row r="590" spans="1:14" ht="12.75">
      <c r="A590" s="3" t="s">
        <v>414</v>
      </c>
      <c r="B590" s="3"/>
      <c r="C590" s="3"/>
      <c r="D590" s="3"/>
      <c r="E590" s="3"/>
      <c r="F590" s="3"/>
      <c r="G590" s="3"/>
      <c r="H590" s="3"/>
      <c r="I590" s="3"/>
      <c r="J590" s="3"/>
      <c r="K590" s="3"/>
      <c r="L590" s="3"/>
      <c r="M590" s="3"/>
      <c r="N590" s="3"/>
    </row>
    <row r="591" spans="1:14" ht="12.75">
      <c r="A591" s="3" t="s">
        <v>549</v>
      </c>
      <c r="B591" s="3"/>
      <c r="C591" s="3"/>
      <c r="D591" s="3"/>
      <c r="E591" s="3"/>
      <c r="F591" s="3"/>
      <c r="G591" s="3"/>
      <c r="H591" s="3"/>
      <c r="I591" s="3"/>
      <c r="J591" s="3"/>
      <c r="K591" s="3"/>
      <c r="L591" s="3"/>
      <c r="M591" s="3"/>
      <c r="N591" s="3"/>
    </row>
    <row r="592" spans="1:14" ht="12" customHeight="1">
      <c r="A592" s="3" t="s">
        <v>492</v>
      </c>
      <c r="B592" s="3"/>
      <c r="C592" s="3"/>
      <c r="D592" s="3"/>
      <c r="E592" s="3"/>
      <c r="F592" s="3"/>
      <c r="G592" s="3"/>
      <c r="H592" s="3"/>
      <c r="I592" s="3"/>
      <c r="J592" s="3"/>
      <c r="K592" s="3"/>
      <c r="L592" s="3"/>
      <c r="M592" s="3"/>
      <c r="N592" s="3"/>
    </row>
    <row r="593" spans="1:14" ht="12.75">
      <c r="A593" s="3" t="s">
        <v>526</v>
      </c>
      <c r="B593" s="3"/>
      <c r="C593" s="3"/>
      <c r="D593" s="3"/>
      <c r="E593" s="3"/>
      <c r="F593" s="3"/>
      <c r="G593" s="3"/>
      <c r="H593" s="3"/>
      <c r="I593" s="3"/>
      <c r="J593" s="3"/>
      <c r="K593" s="3"/>
      <c r="L593" s="3"/>
      <c r="M593" s="3"/>
      <c r="N593" s="3"/>
    </row>
    <row r="594" spans="1:14" ht="12.75">
      <c r="A594" s="3" t="s">
        <v>517</v>
      </c>
      <c r="B594" s="3"/>
      <c r="C594" s="3"/>
      <c r="D594" s="3"/>
      <c r="E594" s="3"/>
      <c r="F594" s="3"/>
      <c r="G594" s="3"/>
      <c r="H594" s="3"/>
      <c r="I594" s="3"/>
      <c r="J594" s="3"/>
      <c r="K594" s="3"/>
      <c r="L594" s="3"/>
      <c r="M594" s="3"/>
      <c r="N594" s="3"/>
    </row>
    <row r="595" spans="1:14" ht="12.75">
      <c r="A595" s="3" t="s">
        <v>1168</v>
      </c>
      <c r="B595" s="3"/>
      <c r="C595" s="3"/>
      <c r="D595" s="3"/>
      <c r="E595" s="3"/>
      <c r="F595" s="3"/>
      <c r="G595" s="3"/>
      <c r="H595" s="3"/>
      <c r="I595" s="3"/>
      <c r="J595" s="3"/>
      <c r="K595" s="3"/>
      <c r="L595" s="3"/>
      <c r="M595" s="3"/>
      <c r="N595" s="3"/>
    </row>
    <row r="596" spans="1:14" ht="12.75">
      <c r="A596" s="3" t="s">
        <v>22</v>
      </c>
      <c r="B596" s="3"/>
      <c r="C596" s="3"/>
      <c r="D596" s="3"/>
      <c r="E596" s="3"/>
      <c r="F596" s="3"/>
      <c r="G596" s="3"/>
      <c r="H596" s="3"/>
      <c r="I596" s="3"/>
      <c r="J596" s="3"/>
      <c r="K596" s="3"/>
      <c r="L596" s="3"/>
      <c r="M596" s="3"/>
      <c r="N596" s="3"/>
    </row>
    <row r="597" spans="1:14" ht="12.75">
      <c r="A597" s="3" t="s">
        <v>692</v>
      </c>
      <c r="B597" s="3"/>
      <c r="C597" s="3"/>
      <c r="D597" s="3"/>
      <c r="E597" s="3"/>
      <c r="F597" s="3"/>
      <c r="G597" s="3"/>
      <c r="H597" s="3"/>
      <c r="I597" s="3"/>
      <c r="J597" s="3"/>
      <c r="K597" s="3"/>
      <c r="L597" s="3"/>
      <c r="M597" s="3"/>
      <c r="N597" s="3"/>
    </row>
    <row r="598" spans="1:14" ht="12.75">
      <c r="A598" s="3" t="s">
        <v>13</v>
      </c>
      <c r="B598" s="3"/>
      <c r="C598" s="3"/>
      <c r="D598" s="3"/>
      <c r="E598" s="3"/>
      <c r="F598" s="3"/>
      <c r="G598" s="3"/>
      <c r="H598" s="3"/>
      <c r="I598" s="3"/>
      <c r="J598" s="3"/>
      <c r="K598" s="3"/>
      <c r="L598" s="3"/>
      <c r="M598" s="3"/>
      <c r="N598" s="3"/>
    </row>
    <row r="599" spans="1:14" ht="12.75">
      <c r="A599" s="3" t="s">
        <v>0</v>
      </c>
      <c r="B599" s="3"/>
      <c r="C599" s="3"/>
      <c r="D599" s="3"/>
      <c r="E599" s="3"/>
      <c r="F599" s="3"/>
      <c r="G599" s="3"/>
      <c r="H599" s="3"/>
      <c r="I599" s="3"/>
      <c r="J599" s="3"/>
      <c r="K599" s="3"/>
      <c r="L599" s="3"/>
      <c r="M599" s="3"/>
      <c r="N599" s="3"/>
    </row>
    <row r="600" spans="1:14" ht="12.75">
      <c r="A600" s="3" t="s">
        <v>330</v>
      </c>
      <c r="B600" s="3"/>
      <c r="C600" s="3"/>
      <c r="D600" s="3"/>
      <c r="E600" s="3"/>
      <c r="F600" s="3"/>
      <c r="G600" s="3"/>
      <c r="H600" s="3"/>
      <c r="I600" s="3"/>
      <c r="J600" s="3"/>
      <c r="K600" s="3"/>
      <c r="L600" s="3"/>
      <c r="M600" s="3"/>
      <c r="N600" s="3"/>
    </row>
    <row r="601" spans="1:14" ht="12.75">
      <c r="A601" s="3" t="s">
        <v>41</v>
      </c>
      <c r="B601" s="3"/>
      <c r="C601" s="3"/>
      <c r="D601" s="3"/>
      <c r="E601" s="3"/>
      <c r="F601" s="3"/>
      <c r="G601" s="3"/>
      <c r="H601" s="3"/>
      <c r="I601" s="3"/>
      <c r="J601" s="3"/>
      <c r="K601" s="3"/>
      <c r="L601" s="3"/>
      <c r="M601" s="3"/>
      <c r="N601" s="3"/>
    </row>
    <row r="602" spans="1:14" ht="12.75">
      <c r="A602" s="3" t="s">
        <v>671</v>
      </c>
      <c r="B602" s="3"/>
      <c r="C602" s="3"/>
      <c r="D602" s="3"/>
      <c r="E602" s="3"/>
      <c r="F602" s="3"/>
      <c r="G602" s="3"/>
      <c r="H602" s="3"/>
      <c r="I602" s="3"/>
      <c r="J602" s="3"/>
      <c r="K602" s="3"/>
      <c r="L602" s="3"/>
      <c r="M602" s="3"/>
      <c r="N602" s="3"/>
    </row>
    <row r="603" spans="1:14" ht="12.75">
      <c r="A603" s="3" t="s">
        <v>320</v>
      </c>
      <c r="B603" s="3"/>
      <c r="C603" s="3"/>
      <c r="D603" s="3"/>
      <c r="E603" s="3"/>
      <c r="F603" s="3"/>
      <c r="G603" s="3"/>
      <c r="H603" s="3"/>
      <c r="I603" s="3"/>
      <c r="J603" s="3"/>
      <c r="K603" s="3"/>
      <c r="L603" s="3"/>
      <c r="M603" s="3"/>
      <c r="N603" s="3"/>
    </row>
    <row r="604" spans="1:14" ht="12.75">
      <c r="A604" s="3" t="s">
        <v>289</v>
      </c>
      <c r="B604" s="3"/>
      <c r="C604" s="3"/>
      <c r="D604" s="3"/>
      <c r="E604" s="3"/>
      <c r="F604" s="3"/>
      <c r="G604" s="3"/>
      <c r="H604" s="3"/>
      <c r="I604" s="3"/>
      <c r="J604" s="3"/>
      <c r="K604" s="3"/>
      <c r="L604" s="3"/>
      <c r="M604" s="3"/>
      <c r="N604" s="3"/>
    </row>
    <row r="605" spans="1:14" ht="12.75">
      <c r="A605" s="3" t="s">
        <v>742</v>
      </c>
      <c r="B605" s="3"/>
      <c r="C605" s="3"/>
      <c r="D605" s="3"/>
      <c r="E605" s="3"/>
      <c r="F605" s="3"/>
      <c r="G605" s="3"/>
      <c r="H605" s="3"/>
      <c r="I605" s="3"/>
      <c r="J605" s="3"/>
      <c r="K605" s="3"/>
      <c r="L605" s="3"/>
      <c r="M605" s="3"/>
      <c r="N605" s="3"/>
    </row>
    <row r="606" spans="1:14" ht="12.75">
      <c r="A606" s="3" t="s">
        <v>688</v>
      </c>
      <c r="B606" s="3"/>
      <c r="C606" s="3"/>
      <c r="D606" s="3"/>
      <c r="E606" s="3"/>
      <c r="F606" s="3"/>
      <c r="G606" s="3"/>
      <c r="H606" s="3"/>
      <c r="I606" s="3"/>
      <c r="J606" s="3"/>
      <c r="K606" s="3"/>
      <c r="L606" s="3"/>
      <c r="M606" s="3"/>
      <c r="N606" s="3"/>
    </row>
    <row r="607" spans="1:14" ht="12.75">
      <c r="A607" s="3" t="s">
        <v>168</v>
      </c>
      <c r="B607" s="3"/>
      <c r="C607" s="3"/>
      <c r="D607" s="3"/>
      <c r="E607" s="3"/>
      <c r="F607" s="3"/>
      <c r="G607" s="3"/>
      <c r="H607" s="3"/>
      <c r="I607" s="3"/>
      <c r="J607" s="3"/>
      <c r="K607" s="3"/>
      <c r="L607" s="3"/>
      <c r="M607" s="3"/>
      <c r="N607" s="3"/>
    </row>
    <row r="608" spans="1:14" ht="12.75">
      <c r="A608" s="3" t="s">
        <v>124</v>
      </c>
      <c r="B608" s="3"/>
      <c r="C608" s="3"/>
      <c r="D608" s="3"/>
      <c r="E608" s="3"/>
      <c r="F608" s="3"/>
      <c r="G608" s="3"/>
      <c r="H608" s="3"/>
      <c r="I608" s="3"/>
      <c r="J608" s="3"/>
      <c r="K608" s="3"/>
      <c r="L608" s="3"/>
      <c r="M608" s="3"/>
      <c r="N608" s="3"/>
    </row>
    <row r="609" spans="1:14" ht="12.75">
      <c r="A609" s="3" t="s">
        <v>1205</v>
      </c>
      <c r="B609" s="3"/>
      <c r="C609" s="3"/>
      <c r="D609" s="3"/>
      <c r="E609" s="3"/>
      <c r="F609" s="3"/>
      <c r="G609" s="3"/>
      <c r="H609" s="3"/>
      <c r="I609" s="3"/>
      <c r="J609" s="3"/>
      <c r="K609" s="3"/>
      <c r="L609" s="3"/>
      <c r="M609" s="3"/>
      <c r="N609" s="3"/>
    </row>
    <row r="610" spans="1:14" ht="12.75">
      <c r="A610" s="3" t="s">
        <v>703</v>
      </c>
      <c r="B610" s="3"/>
      <c r="C610" s="3"/>
      <c r="D610" s="3"/>
      <c r="E610" s="3"/>
      <c r="F610" s="3"/>
      <c r="G610" s="3"/>
      <c r="H610" s="3"/>
      <c r="I610" s="3"/>
      <c r="J610" s="3"/>
      <c r="K610" s="3"/>
      <c r="L610" s="3"/>
      <c r="M610" s="3"/>
      <c r="N610" s="3"/>
    </row>
    <row r="611" spans="1:14" ht="12.75">
      <c r="A611" s="3" t="s">
        <v>169</v>
      </c>
      <c r="B611" s="3"/>
      <c r="C611" s="3"/>
      <c r="D611" s="3"/>
      <c r="E611" s="3"/>
      <c r="F611" s="3"/>
      <c r="G611" s="3"/>
      <c r="H611" s="3"/>
      <c r="I611" s="3"/>
      <c r="J611" s="3"/>
      <c r="K611" s="3"/>
      <c r="L611" s="3"/>
      <c r="M611" s="3"/>
      <c r="N611" s="3"/>
    </row>
    <row r="612" spans="1:14" ht="12.75">
      <c r="A612" s="3"/>
      <c r="B612" s="3"/>
      <c r="C612" s="3"/>
      <c r="D612" s="3"/>
      <c r="E612" s="3"/>
      <c r="F612" s="3"/>
      <c r="G612" s="3"/>
      <c r="H612" s="3"/>
      <c r="I612" s="3"/>
      <c r="J612" s="3"/>
      <c r="K612" s="3"/>
      <c r="L612" s="3"/>
      <c r="M612" s="3"/>
      <c r="N612" s="3"/>
    </row>
    <row r="613" spans="1:14" ht="12.75">
      <c r="A613" s="3"/>
      <c r="B613" s="3"/>
      <c r="C613" s="3"/>
      <c r="D613" s="3"/>
      <c r="E613" s="3"/>
      <c r="F613" s="3"/>
      <c r="G613" s="3"/>
      <c r="H613" s="3"/>
      <c r="I613" s="3"/>
      <c r="J613" s="3"/>
      <c r="K613" s="3"/>
      <c r="L613" s="3"/>
      <c r="M613" s="3"/>
      <c r="N613" s="3"/>
    </row>
    <row r="614" spans="1:14" ht="12.75">
      <c r="A614" s="3"/>
      <c r="B614" s="3"/>
      <c r="C614" s="3"/>
      <c r="D614" s="3"/>
      <c r="E614" s="3"/>
      <c r="F614" s="3"/>
      <c r="G614" s="3"/>
      <c r="H614" s="3"/>
      <c r="I614" s="3"/>
      <c r="J614" s="3"/>
      <c r="K614" s="3"/>
      <c r="L614" s="3"/>
      <c r="M614" s="3"/>
      <c r="N614" s="3"/>
    </row>
    <row r="615" spans="1:14" ht="12.75">
      <c r="A615" s="3"/>
      <c r="B615" s="3"/>
      <c r="C615" s="3"/>
      <c r="D615" s="3"/>
      <c r="E615" s="3"/>
      <c r="F615" s="3"/>
      <c r="G615" s="3"/>
      <c r="H615" s="3"/>
      <c r="I615" s="3"/>
      <c r="J615" s="3"/>
      <c r="K615" s="3"/>
      <c r="L615" s="3"/>
      <c r="M615" s="3"/>
      <c r="N615" s="3"/>
    </row>
    <row r="616" spans="1:14" ht="12.75">
      <c r="A616" s="3"/>
      <c r="B616" s="3"/>
      <c r="C616" s="3"/>
      <c r="D616" s="3"/>
      <c r="E616" s="3"/>
      <c r="F616" s="3"/>
      <c r="G616" s="3"/>
      <c r="H616" s="3"/>
      <c r="I616" s="3"/>
      <c r="J616" s="3"/>
      <c r="K616" s="3"/>
      <c r="L616" s="3"/>
      <c r="M616" s="3"/>
      <c r="N616" s="3"/>
    </row>
    <row r="617" spans="1:14" ht="12.75">
      <c r="A617" s="3"/>
      <c r="B617" s="3"/>
      <c r="C617" s="3"/>
      <c r="D617" s="3"/>
      <c r="E617" s="3"/>
      <c r="F617" s="3"/>
      <c r="G617" s="3"/>
      <c r="H617" s="3"/>
      <c r="I617" s="3"/>
      <c r="J617" s="3"/>
      <c r="K617" s="3"/>
      <c r="L617" s="3"/>
      <c r="M617" s="3"/>
      <c r="N617" s="3"/>
    </row>
    <row r="618" spans="1:14" ht="12.75">
      <c r="A618" s="3"/>
      <c r="B618" s="3"/>
      <c r="C618" s="3"/>
      <c r="D618" s="3"/>
      <c r="E618" s="3"/>
      <c r="F618" s="3"/>
      <c r="G618" s="3"/>
      <c r="H618" s="3"/>
      <c r="I618" s="3"/>
      <c r="J618" s="3"/>
      <c r="K618" s="3"/>
      <c r="L618" s="3"/>
      <c r="M618" s="3"/>
      <c r="N618" s="3"/>
    </row>
    <row r="619" spans="1:14" ht="12.75">
      <c r="A619" s="3"/>
      <c r="B619" s="3"/>
      <c r="C619" s="3"/>
      <c r="D619" s="3"/>
      <c r="E619" s="3"/>
      <c r="F619" s="3"/>
      <c r="G619" s="3"/>
      <c r="H619" s="3"/>
      <c r="I619" s="3"/>
      <c r="J619" s="3"/>
      <c r="K619" s="3"/>
      <c r="L619" s="3"/>
      <c r="M619" s="3"/>
      <c r="N619" s="3"/>
    </row>
    <row r="620" spans="1:14" ht="12.75">
      <c r="A620" s="3"/>
      <c r="B620" s="3"/>
      <c r="C620" s="3"/>
      <c r="D620" s="3"/>
      <c r="E620" s="3"/>
      <c r="F620" s="3"/>
      <c r="G620" s="3"/>
      <c r="H620" s="3"/>
      <c r="I620" s="3"/>
      <c r="J620" s="3"/>
      <c r="K620" s="3"/>
      <c r="L620" s="3"/>
      <c r="M620" s="3"/>
      <c r="N620" s="3"/>
    </row>
    <row r="621" spans="1:14" ht="12.75">
      <c r="A621" s="3"/>
      <c r="B621" s="3"/>
      <c r="C621" s="3"/>
      <c r="D621" s="3"/>
      <c r="E621" s="3"/>
      <c r="F621" s="3"/>
      <c r="G621" s="3"/>
      <c r="H621" s="3"/>
      <c r="I621" s="3"/>
      <c r="J621" s="3"/>
      <c r="K621" s="3"/>
      <c r="L621" s="3"/>
      <c r="M621" s="3"/>
      <c r="N621" s="3"/>
    </row>
    <row r="622" spans="1:14" ht="12.75">
      <c r="A622" s="3"/>
      <c r="B622" s="3"/>
      <c r="C622" s="3"/>
      <c r="D622" s="3"/>
      <c r="E622" s="3"/>
      <c r="F622" s="3"/>
      <c r="G622" s="3"/>
      <c r="H622" s="3"/>
      <c r="I622" s="3"/>
      <c r="J622" s="3"/>
      <c r="K622" s="3"/>
      <c r="L622" s="3"/>
      <c r="M622" s="3"/>
      <c r="N622" s="3"/>
    </row>
    <row r="623" spans="1:14" ht="12.75">
      <c r="A623" s="3"/>
      <c r="B623" s="3"/>
      <c r="C623" s="3"/>
      <c r="D623" s="3"/>
      <c r="E623" s="3"/>
      <c r="F623" s="3"/>
      <c r="G623" s="3"/>
      <c r="H623" s="3"/>
      <c r="I623" s="3"/>
      <c r="J623" s="3"/>
      <c r="K623" s="3"/>
      <c r="L623" s="3"/>
      <c r="M623" s="3"/>
      <c r="N623" s="3"/>
    </row>
    <row r="624" spans="1:14" ht="12.75">
      <c r="A624" s="3"/>
      <c r="B624" s="3"/>
      <c r="C624" s="3"/>
      <c r="D624" s="3"/>
      <c r="E624" s="3"/>
      <c r="F624" s="3"/>
      <c r="G624" s="3"/>
      <c r="H624" s="3"/>
      <c r="I624" s="3"/>
      <c r="J624" s="3"/>
      <c r="K624" s="3"/>
      <c r="L624" s="3"/>
      <c r="M624" s="3"/>
      <c r="N624" s="3"/>
    </row>
    <row r="625" spans="1:14" ht="12.75">
      <c r="A625" s="3"/>
      <c r="B625" s="3"/>
      <c r="C625" s="3"/>
      <c r="D625" s="3"/>
      <c r="E625" s="3"/>
      <c r="F625" s="3"/>
      <c r="G625" s="3"/>
      <c r="H625" s="3"/>
      <c r="I625" s="3"/>
      <c r="J625" s="3"/>
      <c r="K625" s="3"/>
      <c r="L625" s="3"/>
      <c r="M625" s="3"/>
      <c r="N625" s="3"/>
    </row>
    <row r="626" spans="1:14" ht="12.75">
      <c r="A626" s="3"/>
      <c r="B626" s="3"/>
      <c r="C626" s="3"/>
      <c r="D626" s="3"/>
      <c r="E626" s="3"/>
      <c r="F626" s="3"/>
      <c r="G626" s="3"/>
      <c r="H626" s="3"/>
      <c r="I626" s="3"/>
      <c r="J626" s="3"/>
      <c r="K626" s="3"/>
      <c r="L626" s="3"/>
      <c r="M626" s="3"/>
      <c r="N626" s="3"/>
    </row>
    <row r="627" spans="1:14" ht="12.75">
      <c r="A627" s="3"/>
      <c r="B627" s="3"/>
      <c r="C627" s="3"/>
      <c r="D627" s="3"/>
      <c r="E627" s="3"/>
      <c r="F627" s="3"/>
      <c r="G627" s="3"/>
      <c r="H627" s="3"/>
      <c r="I627" s="3"/>
      <c r="J627" s="3"/>
      <c r="K627" s="3"/>
      <c r="L627" s="3"/>
      <c r="M627" s="3"/>
      <c r="N627" s="3"/>
    </row>
    <row r="628" spans="1:14" ht="12.75">
      <c r="A628" s="3"/>
      <c r="B628" s="3"/>
      <c r="C628" s="3"/>
      <c r="D628" s="3"/>
      <c r="E628" s="3"/>
      <c r="F628" s="3"/>
      <c r="G628" s="3"/>
      <c r="H628" s="3"/>
      <c r="I628" s="3"/>
      <c r="J628" s="3"/>
      <c r="K628" s="3"/>
      <c r="L628" s="3"/>
      <c r="M628" s="3"/>
      <c r="N628" s="3"/>
    </row>
    <row r="629" spans="1:14" ht="12.75">
      <c r="A629" s="3"/>
      <c r="B629" s="3"/>
      <c r="C629" s="3"/>
      <c r="D629" s="3"/>
      <c r="E629" s="3"/>
      <c r="F629" s="3"/>
      <c r="G629" s="3"/>
      <c r="H629" s="3"/>
      <c r="I629" s="3"/>
      <c r="J629" s="3"/>
      <c r="K629" s="3"/>
      <c r="L629" s="3"/>
      <c r="M629" s="3"/>
      <c r="N629" s="3"/>
    </row>
    <row r="630" spans="1:14" ht="12.75">
      <c r="A630" s="3"/>
      <c r="B630" s="3"/>
      <c r="C630" s="3"/>
      <c r="D630" s="3"/>
      <c r="E630" s="3"/>
      <c r="F630" s="3"/>
      <c r="G630" s="3"/>
      <c r="H630" s="3"/>
      <c r="I630" s="3"/>
      <c r="J630" s="3"/>
      <c r="K630" s="3"/>
      <c r="L630" s="3"/>
      <c r="M630" s="3"/>
      <c r="N630" s="3"/>
    </row>
    <row r="631" spans="1:14" ht="12.75">
      <c r="A631" s="3"/>
      <c r="B631" s="3"/>
      <c r="C631" s="3"/>
      <c r="D631" s="3"/>
      <c r="E631" s="3"/>
      <c r="F631" s="3"/>
      <c r="G631" s="3"/>
      <c r="H631" s="3"/>
      <c r="I631" s="3"/>
      <c r="J631" s="3"/>
      <c r="K631" s="3"/>
      <c r="L631" s="3"/>
      <c r="M631" s="3"/>
      <c r="N631" s="3"/>
    </row>
    <row r="632" spans="1:14" ht="12.75">
      <c r="A632" s="3"/>
      <c r="B632" s="3"/>
      <c r="C632" s="3"/>
      <c r="D632" s="3"/>
      <c r="E632" s="3"/>
      <c r="F632" s="3"/>
      <c r="G632" s="3"/>
      <c r="H632" s="3"/>
      <c r="I632" s="3"/>
      <c r="J632" s="3"/>
      <c r="K632" s="3"/>
      <c r="L632" s="3"/>
      <c r="M632" s="3"/>
      <c r="N632" s="3"/>
    </row>
    <row r="633" spans="1:14" ht="12.75">
      <c r="A633" s="3"/>
      <c r="B633" s="3"/>
      <c r="C633" s="3"/>
      <c r="D633" s="3"/>
      <c r="E633" s="3"/>
      <c r="F633" s="3"/>
      <c r="G633" s="3"/>
      <c r="H633" s="3"/>
      <c r="I633" s="3"/>
      <c r="J633" s="3"/>
      <c r="K633" s="3"/>
      <c r="L633" s="3"/>
      <c r="M633" s="3"/>
      <c r="N633" s="3"/>
    </row>
    <row r="634" spans="1:14" ht="12.75">
      <c r="A634" s="3"/>
      <c r="B634" s="3"/>
      <c r="C634" s="3"/>
      <c r="D634" s="3"/>
      <c r="E634" s="3"/>
      <c r="F634" s="3"/>
      <c r="G634" s="3"/>
      <c r="H634" s="3"/>
      <c r="I634" s="3"/>
      <c r="J634" s="3"/>
      <c r="K634" s="3"/>
      <c r="L634" s="3"/>
      <c r="M634" s="3"/>
      <c r="N634" s="3"/>
    </row>
    <row r="635" spans="1:14" ht="12.75">
      <c r="A635" s="3"/>
      <c r="B635" s="3"/>
      <c r="C635" s="3"/>
      <c r="D635" s="3"/>
      <c r="E635" s="3"/>
      <c r="F635" s="3"/>
      <c r="G635" s="3"/>
      <c r="H635" s="3"/>
      <c r="I635" s="3"/>
      <c r="J635" s="3"/>
      <c r="K635" s="3"/>
      <c r="L635" s="3"/>
      <c r="M635" s="3"/>
      <c r="N635" s="3"/>
    </row>
    <row r="636" spans="1:14" ht="12.75">
      <c r="A636" s="3"/>
      <c r="B636" s="3"/>
      <c r="C636" s="3"/>
      <c r="D636" s="3"/>
      <c r="E636" s="3"/>
      <c r="F636" s="3"/>
      <c r="G636" s="3"/>
      <c r="H636" s="3"/>
      <c r="I636" s="3"/>
      <c r="J636" s="3"/>
      <c r="K636" s="3"/>
      <c r="L636" s="3"/>
      <c r="M636" s="3"/>
      <c r="N636" s="3"/>
    </row>
    <row r="637" spans="1:14" ht="12.75">
      <c r="A637" s="3"/>
      <c r="B637" s="3"/>
      <c r="C637" s="3"/>
      <c r="D637" s="3"/>
      <c r="E637" s="3"/>
      <c r="F637" s="3"/>
      <c r="G637" s="3"/>
      <c r="H637" s="3"/>
      <c r="I637" s="3"/>
      <c r="J637" s="3"/>
      <c r="K637" s="3"/>
      <c r="L637" s="3"/>
      <c r="M637" s="3"/>
      <c r="N637" s="3"/>
    </row>
    <row r="638" spans="1:14" ht="12.75">
      <c r="A638" s="3"/>
      <c r="B638" s="3"/>
      <c r="C638" s="3"/>
      <c r="D638" s="3"/>
      <c r="E638" s="3"/>
      <c r="F638" s="3"/>
      <c r="G638" s="3"/>
      <c r="H638" s="3"/>
      <c r="I638" s="3"/>
      <c r="J638" s="3"/>
      <c r="K638" s="3"/>
      <c r="L638" s="3"/>
      <c r="M638" s="3"/>
      <c r="N638" s="3"/>
    </row>
    <row r="639" spans="1:14" ht="12.75">
      <c r="A639" s="3"/>
      <c r="B639" s="3"/>
      <c r="C639" s="3"/>
      <c r="D639" s="3"/>
      <c r="E639" s="3"/>
      <c r="F639" s="3"/>
      <c r="G639" s="3"/>
      <c r="H639" s="3"/>
      <c r="I639" s="3"/>
      <c r="J639" s="3"/>
      <c r="K639" s="3"/>
      <c r="L639" s="3"/>
      <c r="M639" s="3"/>
      <c r="N639" s="3"/>
    </row>
    <row r="640" spans="1:14" ht="12.75">
      <c r="A640" s="3"/>
      <c r="B640" s="3"/>
      <c r="C640" s="3"/>
      <c r="D640" s="3"/>
      <c r="E640" s="3"/>
      <c r="F640" s="3"/>
      <c r="G640" s="3"/>
      <c r="H640" s="3"/>
      <c r="I640" s="3"/>
      <c r="J640" s="3"/>
      <c r="K640" s="3"/>
      <c r="L640" s="3"/>
      <c r="M640" s="3"/>
      <c r="N640" s="3"/>
    </row>
    <row r="641" spans="1:14" ht="12.75">
      <c r="A641" s="3"/>
      <c r="B641" s="3"/>
      <c r="C641" s="3"/>
      <c r="D641" s="3"/>
      <c r="E641" s="3"/>
      <c r="F641" s="3"/>
      <c r="G641" s="3"/>
      <c r="H641" s="3"/>
      <c r="I641" s="3"/>
      <c r="J641" s="3"/>
      <c r="K641" s="3"/>
      <c r="L641" s="3"/>
      <c r="M641" s="3"/>
      <c r="N641" s="3"/>
    </row>
    <row r="642" spans="1:14" ht="12.75">
      <c r="A642" s="3"/>
      <c r="B642" s="3"/>
      <c r="C642" s="3"/>
      <c r="D642" s="3"/>
      <c r="E642" s="3"/>
      <c r="F642" s="3"/>
      <c r="G642" s="3"/>
      <c r="H642" s="3"/>
      <c r="I642" s="3"/>
      <c r="J642" s="3"/>
      <c r="K642" s="3"/>
      <c r="L642" s="3"/>
      <c r="M642" s="3"/>
      <c r="N642" s="3"/>
    </row>
    <row r="643" spans="1:14" ht="12.75">
      <c r="A643" s="3"/>
      <c r="B643" s="3"/>
      <c r="C643" s="3"/>
      <c r="D643" s="3"/>
      <c r="E643" s="3"/>
      <c r="F643" s="3"/>
      <c r="G643" s="3"/>
      <c r="H643" s="3"/>
      <c r="I643" s="3"/>
      <c r="J643" s="3"/>
      <c r="K643" s="3"/>
      <c r="L643" s="3"/>
      <c r="M643" s="3"/>
      <c r="N643" s="3"/>
    </row>
    <row r="644" spans="1:14" ht="12.75">
      <c r="A644" s="3"/>
      <c r="B644" s="3"/>
      <c r="C644" s="3"/>
      <c r="D644" s="3"/>
      <c r="E644" s="3"/>
      <c r="F644" s="3"/>
      <c r="G644" s="3"/>
      <c r="H644" s="3"/>
      <c r="I644" s="3"/>
      <c r="J644" s="3"/>
      <c r="K644" s="3"/>
      <c r="L644" s="3"/>
      <c r="M644" s="3"/>
      <c r="N644" s="3"/>
    </row>
    <row r="645" spans="1:14" ht="12.75">
      <c r="A645" s="3"/>
      <c r="B645" s="3"/>
      <c r="C645" s="3"/>
      <c r="D645" s="3"/>
      <c r="E645" s="3"/>
      <c r="F645" s="3"/>
      <c r="G645" s="3"/>
      <c r="H645" s="3"/>
      <c r="I645" s="3"/>
      <c r="J645" s="3"/>
      <c r="K645" s="3"/>
      <c r="L645" s="3"/>
      <c r="M645" s="3"/>
      <c r="N645" s="3"/>
    </row>
    <row r="646" spans="1:14" ht="12.75">
      <c r="A646" s="3"/>
      <c r="B646" s="3"/>
      <c r="C646" s="3"/>
      <c r="D646" s="3"/>
      <c r="E646" s="3"/>
      <c r="F646" s="3"/>
      <c r="G646" s="3"/>
      <c r="H646" s="3"/>
      <c r="I646" s="3"/>
      <c r="J646" s="3"/>
      <c r="K646" s="3"/>
      <c r="L646" s="3"/>
      <c r="M646" s="3"/>
      <c r="N646" s="3"/>
    </row>
    <row r="647" spans="1:14" ht="12.75">
      <c r="A647" s="3"/>
      <c r="B647" s="3"/>
      <c r="C647" s="3"/>
      <c r="D647" s="3"/>
      <c r="E647" s="3"/>
      <c r="F647" s="3"/>
      <c r="G647" s="3"/>
      <c r="H647" s="3"/>
      <c r="I647" s="3"/>
      <c r="J647" s="3"/>
      <c r="K647" s="3"/>
      <c r="L647" s="3"/>
      <c r="M647" s="3"/>
      <c r="N647" s="3"/>
    </row>
    <row r="648" spans="1:14" ht="12.75">
      <c r="A648" s="3"/>
      <c r="B648" s="3"/>
      <c r="C648" s="3"/>
      <c r="D648" s="3"/>
      <c r="E648" s="3"/>
      <c r="F648" s="3"/>
      <c r="G648" s="3"/>
      <c r="H648" s="3"/>
      <c r="I648" s="3"/>
      <c r="J648" s="3"/>
      <c r="K648" s="3"/>
      <c r="L648" s="3"/>
      <c r="M648" s="3"/>
      <c r="N648" s="3"/>
    </row>
    <row r="649" spans="1:14" ht="12.75">
      <c r="A649" s="3"/>
      <c r="B649" s="3"/>
      <c r="C649" s="3"/>
      <c r="D649" s="3"/>
      <c r="E649" s="3"/>
      <c r="F649" s="3"/>
      <c r="G649" s="3"/>
      <c r="H649" s="3"/>
      <c r="I649" s="3"/>
      <c r="J649" s="3"/>
      <c r="K649" s="3"/>
      <c r="L649" s="3"/>
      <c r="M649" s="3"/>
      <c r="N649" s="3"/>
    </row>
    <row r="650" spans="1:14" ht="12.75">
      <c r="A650" s="3"/>
      <c r="B650" s="3"/>
      <c r="C650" s="3"/>
      <c r="D650" s="3"/>
      <c r="E650" s="3"/>
      <c r="F650" s="3"/>
      <c r="G650" s="3"/>
      <c r="H650" s="3"/>
      <c r="I650" s="3"/>
      <c r="J650" s="3"/>
      <c r="K650" s="3"/>
      <c r="L650" s="3"/>
      <c r="M650" s="3"/>
      <c r="N650" s="3"/>
    </row>
    <row r="651" spans="1:14" ht="12.75">
      <c r="A651" s="3"/>
      <c r="B651" s="3"/>
      <c r="C651" s="3"/>
      <c r="D651" s="3"/>
      <c r="E651" s="3"/>
      <c r="F651" s="3"/>
      <c r="G651" s="3"/>
      <c r="H651" s="3"/>
      <c r="I651" s="3"/>
      <c r="J651" s="3"/>
      <c r="K651" s="3"/>
      <c r="L651" s="3"/>
      <c r="M651" s="3"/>
      <c r="N651" s="3"/>
    </row>
    <row r="652" spans="1:14" ht="12.75">
      <c r="A652" s="3"/>
      <c r="B652" s="3"/>
      <c r="C652" s="3"/>
      <c r="D652" s="3"/>
      <c r="E652" s="3"/>
      <c r="F652" s="3"/>
      <c r="G652" s="3"/>
      <c r="H652" s="3"/>
      <c r="I652" s="3"/>
      <c r="J652" s="3"/>
      <c r="K652" s="3"/>
      <c r="L652" s="3"/>
      <c r="M652" s="3"/>
      <c r="N652" s="3"/>
    </row>
    <row r="653" spans="1:14" ht="12.75">
      <c r="A653" s="3"/>
      <c r="B653" s="3"/>
      <c r="C653" s="3"/>
      <c r="D653" s="3"/>
      <c r="E653" s="3"/>
      <c r="F653" s="3"/>
      <c r="G653" s="3"/>
      <c r="H653" s="3"/>
      <c r="I653" s="3"/>
      <c r="J653" s="3"/>
      <c r="K653" s="3"/>
      <c r="L653" s="3"/>
      <c r="M653" s="3"/>
      <c r="N653" s="3"/>
    </row>
    <row r="654" spans="1:14" ht="12.75">
      <c r="A654" s="3"/>
      <c r="B654" s="3"/>
      <c r="C654" s="3"/>
      <c r="D654" s="3"/>
      <c r="E654" s="3"/>
      <c r="F654" s="3"/>
      <c r="G654" s="3"/>
      <c r="H654" s="3"/>
      <c r="I654" s="3"/>
      <c r="J654" s="3"/>
      <c r="K654" s="3"/>
      <c r="L654" s="3"/>
      <c r="M654" s="3"/>
      <c r="N654" s="3"/>
    </row>
    <row r="655" spans="1:14" ht="12.75">
      <c r="A655" s="3"/>
      <c r="B655" s="3"/>
      <c r="C655" s="3"/>
      <c r="D655" s="3"/>
      <c r="E655" s="3"/>
      <c r="F655" s="3"/>
      <c r="G655" s="3"/>
      <c r="H655" s="3"/>
      <c r="I655" s="3"/>
      <c r="J655" s="3"/>
      <c r="K655" s="3"/>
      <c r="L655" s="3"/>
      <c r="M655" s="3"/>
      <c r="N655" s="3"/>
    </row>
    <row r="656" spans="1:14" ht="12.75">
      <c r="A656" s="3"/>
      <c r="B656" s="3"/>
      <c r="C656" s="3"/>
      <c r="D656" s="3"/>
      <c r="E656" s="3"/>
      <c r="F656" s="3"/>
      <c r="G656" s="3"/>
      <c r="H656" s="3"/>
      <c r="I656" s="3"/>
      <c r="J656" s="3"/>
      <c r="K656" s="3"/>
      <c r="L656" s="3"/>
      <c r="M656" s="3"/>
      <c r="N656" s="3"/>
    </row>
    <row r="657" spans="1:14" ht="12.75">
      <c r="A657" s="3"/>
      <c r="B657" s="3"/>
      <c r="C657" s="3"/>
      <c r="D657" s="3"/>
      <c r="E657" s="3"/>
      <c r="F657" s="3"/>
      <c r="G657" s="3"/>
      <c r="H657" s="3"/>
      <c r="I657" s="3"/>
      <c r="J657" s="3"/>
      <c r="K657" s="3"/>
      <c r="L657" s="3"/>
      <c r="M657" s="3"/>
      <c r="N657" s="3"/>
    </row>
    <row r="658" spans="1:14" ht="12.75">
      <c r="A658" s="3"/>
      <c r="B658" s="3"/>
      <c r="C658" s="3"/>
      <c r="D658" s="3"/>
      <c r="E658" s="3"/>
      <c r="F658" s="3"/>
      <c r="G658" s="3"/>
      <c r="H658" s="3"/>
      <c r="I658" s="3"/>
      <c r="J658" s="3"/>
      <c r="K658" s="3"/>
      <c r="L658" s="3"/>
      <c r="M658" s="3"/>
      <c r="N658" s="3"/>
    </row>
    <row r="659" spans="1:14" ht="12.75">
      <c r="A659" s="3"/>
      <c r="B659" s="3"/>
      <c r="C659" s="3"/>
      <c r="D659" s="3"/>
      <c r="E659" s="3"/>
      <c r="F659" s="3"/>
      <c r="G659" s="3"/>
      <c r="H659" s="3"/>
      <c r="I659" s="3"/>
      <c r="J659" s="3"/>
      <c r="K659" s="3"/>
      <c r="L659" s="3"/>
      <c r="M659" s="3"/>
      <c r="N659" s="3"/>
    </row>
    <row r="660" spans="1:14" ht="12.75">
      <c r="A660" s="3"/>
      <c r="B660" s="3"/>
      <c r="C660" s="3"/>
      <c r="D660" s="3"/>
      <c r="E660" s="3"/>
      <c r="F660" s="3"/>
      <c r="G660" s="3"/>
      <c r="H660" s="3"/>
      <c r="I660" s="3"/>
      <c r="J660" s="3"/>
      <c r="K660" s="3"/>
      <c r="L660" s="3"/>
      <c r="M660" s="3"/>
      <c r="N660" s="3"/>
    </row>
    <row r="661" spans="1:14" ht="12.75">
      <c r="A661" s="3"/>
      <c r="B661" s="3"/>
      <c r="C661" s="3"/>
      <c r="D661" s="3"/>
      <c r="E661" s="3"/>
      <c r="F661" s="3"/>
      <c r="G661" s="3"/>
      <c r="H661" s="3"/>
      <c r="I661" s="3"/>
      <c r="J661" s="3"/>
      <c r="K661" s="3"/>
      <c r="L661" s="3"/>
      <c r="M661" s="3"/>
      <c r="N661" s="3"/>
    </row>
    <row r="662" spans="1:14" ht="12.75">
      <c r="A662" s="3"/>
      <c r="B662" s="3"/>
      <c r="C662" s="3"/>
      <c r="D662" s="3"/>
      <c r="E662" s="3"/>
      <c r="F662" s="3"/>
      <c r="G662" s="3"/>
      <c r="H662" s="3"/>
      <c r="I662" s="3"/>
      <c r="J662" s="3"/>
      <c r="K662" s="3"/>
      <c r="L662" s="3"/>
      <c r="M662" s="3"/>
      <c r="N662" s="3"/>
    </row>
    <row r="663" spans="1:14" ht="12.75">
      <c r="A663" s="3"/>
      <c r="B663" s="3"/>
      <c r="C663" s="3"/>
      <c r="D663" s="3"/>
      <c r="E663" s="3"/>
      <c r="F663" s="3"/>
      <c r="G663" s="3"/>
      <c r="H663" s="3"/>
      <c r="I663" s="3"/>
      <c r="J663" s="3"/>
      <c r="K663" s="3"/>
      <c r="L663" s="3"/>
      <c r="M663" s="3"/>
      <c r="N663" s="3"/>
    </row>
    <row r="664" spans="1:14" ht="12.75">
      <c r="A664" s="3"/>
      <c r="B664" s="3"/>
      <c r="C664" s="3"/>
      <c r="D664" s="3"/>
      <c r="E664" s="3"/>
      <c r="F664" s="3"/>
      <c r="G664" s="3"/>
      <c r="H664" s="3"/>
      <c r="I664" s="3"/>
      <c r="J664" s="3"/>
      <c r="K664" s="3"/>
      <c r="L664" s="3"/>
      <c r="M664" s="3"/>
      <c r="N664" s="3"/>
    </row>
    <row r="665" spans="1:14" ht="12.75">
      <c r="A665" s="3"/>
      <c r="B665" s="3"/>
      <c r="C665" s="3"/>
      <c r="D665" s="3"/>
      <c r="E665" s="3"/>
      <c r="F665" s="3"/>
      <c r="G665" s="3"/>
      <c r="H665" s="3"/>
      <c r="I665" s="3"/>
      <c r="J665" s="3"/>
      <c r="K665" s="3"/>
      <c r="L665" s="3"/>
      <c r="M665" s="3"/>
      <c r="N665" s="3"/>
    </row>
    <row r="666" spans="1:14" ht="12.75">
      <c r="A666" s="3"/>
      <c r="B666" s="3"/>
      <c r="C666" s="3"/>
      <c r="D666" s="3"/>
      <c r="E666" s="3"/>
      <c r="F666" s="3"/>
      <c r="G666" s="3"/>
      <c r="H666" s="3"/>
      <c r="I666" s="3"/>
      <c r="J666" s="3"/>
      <c r="K666" s="3"/>
      <c r="L666" s="3"/>
      <c r="M666" s="3"/>
      <c r="N666" s="3"/>
    </row>
    <row r="667" spans="1:14" ht="12.75">
      <c r="A667" s="3"/>
      <c r="B667" s="3"/>
      <c r="C667" s="3"/>
      <c r="D667" s="3"/>
      <c r="E667" s="3"/>
      <c r="F667" s="3"/>
      <c r="G667" s="3"/>
      <c r="H667" s="3"/>
      <c r="I667" s="3"/>
      <c r="J667" s="3"/>
      <c r="K667" s="3"/>
      <c r="L667" s="3"/>
      <c r="M667" s="3"/>
      <c r="N667" s="3"/>
    </row>
    <row r="668" spans="1:14" ht="12.75">
      <c r="A668" s="3"/>
      <c r="B668" s="3"/>
      <c r="C668" s="3"/>
      <c r="D668" s="3"/>
      <c r="E668" s="3"/>
      <c r="F668" s="3"/>
      <c r="G668" s="3"/>
      <c r="H668" s="3"/>
      <c r="I668" s="3"/>
      <c r="J668" s="3"/>
      <c r="K668" s="3"/>
      <c r="L668" s="3"/>
      <c r="M668" s="3"/>
      <c r="N668" s="3"/>
    </row>
    <row r="669" spans="1:14" ht="12.75">
      <c r="A669" s="3"/>
      <c r="B669" s="3"/>
      <c r="C669" s="3"/>
      <c r="D669" s="3"/>
      <c r="E669" s="3"/>
      <c r="F669" s="3"/>
      <c r="G669" s="3"/>
      <c r="H669" s="3"/>
      <c r="I669" s="3"/>
      <c r="J669" s="3"/>
      <c r="K669" s="3"/>
      <c r="L669" s="3"/>
      <c r="M669" s="3"/>
      <c r="N669" s="3"/>
    </row>
    <row r="670" spans="1:14" ht="12.75">
      <c r="A670" s="3"/>
      <c r="B670" s="3"/>
      <c r="C670" s="3"/>
      <c r="D670" s="3"/>
      <c r="E670" s="3"/>
      <c r="F670" s="3"/>
      <c r="G670" s="3"/>
      <c r="H670" s="3"/>
      <c r="I670" s="3"/>
      <c r="J670" s="3"/>
      <c r="K670" s="3"/>
      <c r="L670" s="3"/>
      <c r="M670" s="3"/>
      <c r="N670" s="3"/>
    </row>
    <row r="671" spans="1:14" ht="12.75">
      <c r="A671" s="3"/>
      <c r="B671" s="3"/>
      <c r="C671" s="3"/>
      <c r="D671" s="3"/>
      <c r="E671" s="3"/>
      <c r="F671" s="3"/>
      <c r="G671" s="3"/>
      <c r="H671" s="3"/>
      <c r="I671" s="3"/>
      <c r="J671" s="3"/>
      <c r="K671" s="3"/>
      <c r="L671" s="3"/>
      <c r="M671" s="3"/>
      <c r="N671" s="3"/>
    </row>
    <row r="672" spans="1:14" ht="12.75">
      <c r="A672" s="3"/>
      <c r="B672" s="3"/>
      <c r="C672" s="3"/>
      <c r="D672" s="3"/>
      <c r="E672" s="3"/>
      <c r="F672" s="3"/>
      <c r="G672" s="3"/>
      <c r="H672" s="3"/>
      <c r="I672" s="3"/>
      <c r="J672" s="3"/>
      <c r="K672" s="3"/>
      <c r="L672" s="3"/>
      <c r="M672" s="3"/>
      <c r="N672" s="3"/>
    </row>
    <row r="673" spans="1:14" ht="12.75">
      <c r="A673" s="3"/>
      <c r="B673" s="3"/>
      <c r="C673" s="3"/>
      <c r="D673" s="3"/>
      <c r="E673" s="3"/>
      <c r="F673" s="3"/>
      <c r="G673" s="3"/>
      <c r="H673" s="3"/>
      <c r="I673" s="3"/>
      <c r="J673" s="3"/>
      <c r="K673" s="3"/>
      <c r="L673" s="3"/>
      <c r="M673" s="3"/>
      <c r="N673" s="3"/>
    </row>
    <row r="674" spans="1:14" ht="12.75">
      <c r="A674" s="3"/>
      <c r="B674" s="3"/>
      <c r="C674" s="3"/>
      <c r="D674" s="3"/>
      <c r="E674" s="3"/>
      <c r="F674" s="3"/>
      <c r="G674" s="3"/>
      <c r="H674" s="3"/>
      <c r="I674" s="3"/>
      <c r="J674" s="3"/>
      <c r="K674" s="3"/>
      <c r="L674" s="3"/>
      <c r="M674" s="3"/>
      <c r="N674" s="3"/>
    </row>
    <row r="675" spans="1:14" ht="12.75">
      <c r="A675" s="3"/>
      <c r="B675" s="3"/>
      <c r="C675" s="3"/>
      <c r="D675" s="3"/>
      <c r="E675" s="3"/>
      <c r="F675" s="3"/>
      <c r="G675" s="3"/>
      <c r="H675" s="3"/>
      <c r="I675" s="3"/>
      <c r="J675" s="3"/>
      <c r="K675" s="3"/>
      <c r="L675" s="3"/>
      <c r="M675" s="3"/>
      <c r="N675" s="3"/>
    </row>
    <row r="676" spans="1:14" ht="12.75">
      <c r="A676" s="3"/>
      <c r="B676" s="3"/>
      <c r="C676" s="3"/>
      <c r="D676" s="3"/>
      <c r="E676" s="3"/>
      <c r="F676" s="3"/>
      <c r="G676" s="3"/>
      <c r="H676" s="3"/>
      <c r="I676" s="3"/>
      <c r="J676" s="3"/>
      <c r="K676" s="3"/>
      <c r="L676" s="3"/>
      <c r="M676" s="3"/>
      <c r="N676" s="3"/>
    </row>
    <row r="677" spans="1:14" ht="12.75">
      <c r="A677" s="3"/>
      <c r="B677" s="3"/>
      <c r="C677" s="3"/>
      <c r="D677" s="3"/>
      <c r="E677" s="3"/>
      <c r="F677" s="3"/>
      <c r="G677" s="3"/>
      <c r="H677" s="3"/>
      <c r="I677" s="3"/>
      <c r="J677" s="3"/>
      <c r="K677" s="3"/>
      <c r="L677" s="3"/>
      <c r="M677" s="3"/>
      <c r="N677" s="3"/>
    </row>
    <row r="678" spans="1:14" ht="12.75">
      <c r="A678" s="3"/>
      <c r="B678" s="3"/>
      <c r="C678" s="3"/>
      <c r="D678" s="3"/>
      <c r="E678" s="3"/>
      <c r="F678" s="3"/>
      <c r="G678" s="3"/>
      <c r="H678" s="3"/>
      <c r="I678" s="3"/>
      <c r="J678" s="3"/>
      <c r="K678" s="3"/>
      <c r="L678" s="3"/>
      <c r="M678" s="3"/>
      <c r="N678" s="3"/>
    </row>
    <row r="679" spans="1:14" ht="12.75">
      <c r="A679" s="3"/>
      <c r="B679" s="3"/>
      <c r="C679" s="3"/>
      <c r="D679" s="3"/>
      <c r="E679" s="3"/>
      <c r="F679" s="3"/>
      <c r="G679" s="3"/>
      <c r="H679" s="3"/>
      <c r="I679" s="3"/>
      <c r="J679" s="3"/>
      <c r="K679" s="3"/>
      <c r="L679" s="3"/>
      <c r="M679" s="3"/>
      <c r="N679" s="3"/>
    </row>
    <row r="680" spans="1:14" ht="12.75">
      <c r="A680" s="3"/>
      <c r="B680" s="3"/>
      <c r="C680" s="3"/>
      <c r="D680" s="3"/>
      <c r="E680" s="3"/>
      <c r="F680" s="3"/>
      <c r="G680" s="3"/>
      <c r="H680" s="3"/>
      <c r="I680" s="3"/>
      <c r="J680" s="3"/>
      <c r="K680" s="3"/>
      <c r="L680" s="3"/>
      <c r="M680" s="3"/>
      <c r="N680" s="3"/>
    </row>
    <row r="681" spans="1:14" ht="12.75">
      <c r="A681" s="3"/>
      <c r="B681" s="3"/>
      <c r="C681" s="3"/>
      <c r="D681" s="3"/>
      <c r="E681" s="3"/>
      <c r="F681" s="3"/>
      <c r="G681" s="3"/>
      <c r="H681" s="3"/>
      <c r="I681" s="3"/>
      <c r="J681" s="3"/>
      <c r="K681" s="3"/>
      <c r="L681" s="3"/>
      <c r="M681" s="3"/>
      <c r="N681" s="3"/>
    </row>
    <row r="682" spans="1:14" ht="12.75">
      <c r="A682" s="3"/>
      <c r="B682" s="3"/>
      <c r="C682" s="3"/>
      <c r="D682" s="3"/>
      <c r="E682" s="3"/>
      <c r="F682" s="3"/>
      <c r="G682" s="3"/>
      <c r="H682" s="3"/>
      <c r="I682" s="3"/>
      <c r="J682" s="3"/>
      <c r="K682" s="3"/>
      <c r="L682" s="3"/>
      <c r="M682" s="3"/>
      <c r="N682" s="3"/>
    </row>
    <row r="683" spans="1:14" ht="12.75">
      <c r="A683" s="3"/>
      <c r="B683" s="3"/>
      <c r="C683" s="3"/>
      <c r="D683" s="3"/>
      <c r="E683" s="3"/>
      <c r="F683" s="3"/>
      <c r="G683" s="3"/>
      <c r="H683" s="3"/>
      <c r="I683" s="3"/>
      <c r="J683" s="3"/>
      <c r="K683" s="3"/>
      <c r="L683" s="3"/>
      <c r="M683" s="3"/>
      <c r="N683" s="3"/>
    </row>
    <row r="684" spans="1:14" ht="12.75">
      <c r="A684" s="3"/>
      <c r="B684" s="3"/>
      <c r="C684" s="3"/>
      <c r="D684" s="3"/>
      <c r="E684" s="3"/>
      <c r="F684" s="3"/>
      <c r="G684" s="3"/>
      <c r="H684" s="3"/>
      <c r="I684" s="3"/>
      <c r="J684" s="3"/>
      <c r="K684" s="3"/>
      <c r="L684" s="3"/>
      <c r="M684" s="3"/>
      <c r="N684" s="3"/>
    </row>
    <row r="685" spans="1:14" ht="12.75">
      <c r="A685" s="3"/>
      <c r="B685" s="3"/>
      <c r="C685" s="3"/>
      <c r="D685" s="3"/>
      <c r="E685" s="3"/>
      <c r="F685" s="3"/>
      <c r="G685" s="3"/>
      <c r="H685" s="3"/>
      <c r="I685" s="3"/>
      <c r="J685" s="3"/>
      <c r="K685" s="3"/>
      <c r="L685" s="3"/>
      <c r="M685" s="3"/>
      <c r="N685" s="3"/>
    </row>
    <row r="686" spans="1:14" ht="12.75">
      <c r="A686" s="3"/>
      <c r="B686" s="3"/>
      <c r="C686" s="3"/>
      <c r="D686" s="3"/>
      <c r="E686" s="3"/>
      <c r="F686" s="3"/>
      <c r="G686" s="3"/>
      <c r="H686" s="3"/>
      <c r="I686" s="3"/>
      <c r="J686" s="3"/>
      <c r="K686" s="3"/>
      <c r="L686" s="3"/>
      <c r="M686" s="3"/>
      <c r="N686" s="3"/>
    </row>
    <row r="687" spans="1:14" ht="12.75">
      <c r="A687" s="3"/>
      <c r="B687" s="3"/>
      <c r="C687" s="3"/>
      <c r="D687" s="3"/>
      <c r="E687" s="3"/>
      <c r="F687" s="3"/>
      <c r="G687" s="3"/>
      <c r="H687" s="3"/>
      <c r="I687" s="3"/>
      <c r="J687" s="3"/>
      <c r="K687" s="3"/>
      <c r="L687" s="3"/>
      <c r="M687" s="3"/>
      <c r="N687" s="3"/>
    </row>
    <row r="688" spans="1:14" ht="12.75">
      <c r="A688" s="3"/>
      <c r="B688" s="3"/>
      <c r="C688" s="3"/>
      <c r="D688" s="3"/>
      <c r="E688" s="3"/>
      <c r="F688" s="3"/>
      <c r="G688" s="3"/>
      <c r="H688" s="3"/>
      <c r="I688" s="3"/>
      <c r="J688" s="3"/>
      <c r="K688" s="3"/>
      <c r="L688" s="3"/>
      <c r="M688" s="3"/>
      <c r="N688" s="3"/>
    </row>
    <row r="689" spans="1:14" ht="12.75">
      <c r="A689" s="3"/>
      <c r="B689" s="3"/>
      <c r="C689" s="3"/>
      <c r="D689" s="3"/>
      <c r="E689" s="3"/>
      <c r="F689" s="3"/>
      <c r="G689" s="3"/>
      <c r="H689" s="3"/>
      <c r="I689" s="3"/>
      <c r="J689" s="3"/>
      <c r="K689" s="3"/>
      <c r="L689" s="3"/>
      <c r="M689" s="3"/>
      <c r="N689" s="3"/>
    </row>
    <row r="690" spans="1:14" ht="12.75">
      <c r="A690" s="3"/>
      <c r="B690" s="3"/>
      <c r="C690" s="3"/>
      <c r="D690" s="3"/>
      <c r="E690" s="3"/>
      <c r="F690" s="3"/>
      <c r="G690" s="3"/>
      <c r="H690" s="3"/>
      <c r="I690" s="3"/>
      <c r="J690" s="3"/>
      <c r="K690" s="3"/>
      <c r="L690" s="3"/>
      <c r="M690" s="3"/>
      <c r="N690" s="3"/>
    </row>
    <row r="691" spans="1:14" ht="12.75">
      <c r="A691" s="3"/>
      <c r="B691" s="3"/>
      <c r="C691" s="3"/>
      <c r="D691" s="3"/>
      <c r="E691" s="3"/>
      <c r="F691" s="3"/>
      <c r="G691" s="3"/>
      <c r="H691" s="3"/>
      <c r="I691" s="3"/>
      <c r="J691" s="3"/>
      <c r="K691" s="3"/>
      <c r="L691" s="3"/>
      <c r="M691" s="3"/>
      <c r="N691" s="3"/>
    </row>
    <row r="692" spans="1:14" ht="12.75">
      <c r="A692" s="3"/>
      <c r="B692" s="3"/>
      <c r="C692" s="3"/>
      <c r="D692" s="3"/>
      <c r="E692" s="3"/>
      <c r="F692" s="3"/>
      <c r="G692" s="3"/>
      <c r="H692" s="3"/>
      <c r="I692" s="3"/>
      <c r="J692" s="3"/>
      <c r="K692" s="3"/>
      <c r="L692" s="3"/>
      <c r="M692" s="3"/>
      <c r="N692" s="3"/>
    </row>
    <row r="693" spans="1:14" ht="12.75">
      <c r="A693" s="3"/>
      <c r="B693" s="3"/>
      <c r="C693" s="3"/>
      <c r="D693" s="3"/>
      <c r="E693" s="3"/>
      <c r="F693" s="3"/>
      <c r="G693" s="3"/>
      <c r="H693" s="3"/>
      <c r="I693" s="3"/>
      <c r="J693" s="3"/>
      <c r="K693" s="3"/>
      <c r="L693" s="3"/>
      <c r="M693" s="3"/>
      <c r="N693" s="3"/>
    </row>
    <row r="694" spans="1:14" ht="12.75">
      <c r="A694" s="3"/>
      <c r="B694" s="3"/>
      <c r="C694" s="3"/>
      <c r="D694" s="3"/>
      <c r="E694" s="3"/>
      <c r="F694" s="3"/>
      <c r="G694" s="3"/>
      <c r="H694" s="3"/>
      <c r="I694" s="3"/>
      <c r="J694" s="3"/>
      <c r="K694" s="3"/>
      <c r="L694" s="3"/>
      <c r="M694" s="3"/>
      <c r="N694" s="3"/>
    </row>
    <row r="695" spans="1:14" ht="12.75">
      <c r="A695" s="3"/>
      <c r="B695" s="3"/>
      <c r="C695" s="3"/>
      <c r="D695" s="3"/>
      <c r="E695" s="3"/>
      <c r="F695" s="3"/>
      <c r="G695" s="3"/>
      <c r="H695" s="3"/>
      <c r="I695" s="3"/>
      <c r="J695" s="3"/>
      <c r="K695" s="3"/>
      <c r="L695" s="3"/>
      <c r="M695" s="3"/>
      <c r="N695" s="3"/>
    </row>
    <row r="696" spans="1:14" ht="12.75">
      <c r="A696" s="3"/>
      <c r="B696" s="3"/>
      <c r="C696" s="3"/>
      <c r="D696" s="3"/>
      <c r="E696" s="3"/>
      <c r="F696" s="3"/>
      <c r="G696" s="3"/>
      <c r="H696" s="3"/>
      <c r="I696" s="3"/>
      <c r="J696" s="3"/>
      <c r="K696" s="3"/>
      <c r="L696" s="3"/>
      <c r="M696" s="3"/>
      <c r="N696" s="3"/>
    </row>
    <row r="697" spans="1:14" ht="12.75">
      <c r="A697" s="3"/>
      <c r="B697" s="3"/>
      <c r="C697" s="3"/>
      <c r="D697" s="3"/>
      <c r="E697" s="3"/>
      <c r="F697" s="3"/>
      <c r="G697" s="3"/>
      <c r="H697" s="3"/>
      <c r="I697" s="3"/>
      <c r="J697" s="3"/>
      <c r="K697" s="3"/>
      <c r="L697" s="3"/>
      <c r="M697" s="3"/>
      <c r="N697" s="3"/>
    </row>
    <row r="698" spans="1:14" ht="12.75">
      <c r="A698" s="3"/>
      <c r="B698" s="3"/>
      <c r="C698" s="3"/>
      <c r="D698" s="3"/>
      <c r="E698" s="3"/>
      <c r="F698" s="3"/>
      <c r="G698" s="3"/>
      <c r="H698" s="3"/>
      <c r="I698" s="3"/>
      <c r="J698" s="3"/>
      <c r="K698" s="3"/>
      <c r="L698" s="3"/>
      <c r="M698" s="3"/>
      <c r="N698" s="3"/>
    </row>
    <row r="699" spans="1:14" ht="12.75">
      <c r="A699" s="3"/>
      <c r="B699" s="3"/>
      <c r="C699" s="3"/>
      <c r="D699" s="3"/>
      <c r="E699" s="3"/>
      <c r="F699" s="3"/>
      <c r="G699" s="3"/>
      <c r="H699" s="3"/>
      <c r="I699" s="3"/>
      <c r="J699" s="3"/>
      <c r="K699" s="3"/>
      <c r="L699" s="3"/>
      <c r="M699" s="3"/>
      <c r="N699" s="3"/>
    </row>
    <row r="700" spans="1:14" ht="12.75">
      <c r="A700" s="3"/>
      <c r="B700" s="3"/>
      <c r="C700" s="3"/>
      <c r="D700" s="3"/>
      <c r="E700" s="3"/>
      <c r="F700" s="3"/>
      <c r="G700" s="3"/>
      <c r="H700" s="3"/>
      <c r="I700" s="3"/>
      <c r="J700" s="3"/>
      <c r="K700" s="3"/>
      <c r="L700" s="3"/>
      <c r="M700" s="3"/>
      <c r="N700" s="3"/>
    </row>
    <row r="701" spans="1:14" ht="12.75">
      <c r="A701" s="3"/>
      <c r="B701" s="3"/>
      <c r="C701" s="3"/>
      <c r="D701" s="3"/>
      <c r="E701" s="3"/>
      <c r="F701" s="3"/>
      <c r="G701" s="3"/>
      <c r="H701" s="3"/>
      <c r="I701" s="3"/>
      <c r="J701" s="3"/>
      <c r="K701" s="3"/>
      <c r="L701" s="3"/>
      <c r="M701" s="3"/>
      <c r="N701" s="3"/>
    </row>
    <row r="702" spans="1:14" ht="12.75">
      <c r="A702" s="3"/>
      <c r="B702" s="3"/>
      <c r="C702" s="3"/>
      <c r="D702" s="3"/>
      <c r="E702" s="3"/>
      <c r="F702" s="3"/>
      <c r="G702" s="3"/>
      <c r="H702" s="3"/>
      <c r="I702" s="3"/>
      <c r="J702" s="3"/>
      <c r="K702" s="3"/>
      <c r="L702" s="3"/>
      <c r="M702" s="3"/>
      <c r="N702" s="3"/>
    </row>
    <row r="703" spans="1:14" ht="12.75">
      <c r="A703" s="3"/>
      <c r="B703" s="3"/>
      <c r="C703" s="3"/>
      <c r="D703" s="3"/>
      <c r="E703" s="3"/>
      <c r="F703" s="3"/>
      <c r="G703" s="3"/>
      <c r="H703" s="3"/>
      <c r="I703" s="3"/>
      <c r="J703" s="3"/>
      <c r="K703" s="3"/>
      <c r="L703" s="3"/>
      <c r="M703" s="3"/>
      <c r="N703" s="3"/>
    </row>
    <row r="704" spans="1:14" ht="12.75">
      <c r="A704" s="3"/>
      <c r="B704" s="3"/>
      <c r="C704" s="3"/>
      <c r="D704" s="3"/>
      <c r="E704" s="3"/>
      <c r="F704" s="3"/>
      <c r="G704" s="3"/>
      <c r="H704" s="3"/>
      <c r="I704" s="3"/>
      <c r="J704" s="3"/>
      <c r="K704" s="3"/>
      <c r="L704" s="3"/>
      <c r="M704" s="3"/>
      <c r="N704" s="3"/>
    </row>
    <row r="705" spans="1:14" ht="12.75">
      <c r="A705" s="3"/>
      <c r="B705" s="3"/>
      <c r="C705" s="3"/>
      <c r="D705" s="3"/>
      <c r="E705" s="3"/>
      <c r="F705" s="3"/>
      <c r="G705" s="3"/>
      <c r="H705" s="3"/>
      <c r="I705" s="3"/>
      <c r="J705" s="3"/>
      <c r="K705" s="3"/>
      <c r="L705" s="3"/>
      <c r="M705" s="3"/>
      <c r="N705" s="3"/>
    </row>
    <row r="706" spans="1:14" ht="12.75">
      <c r="A706" s="3"/>
      <c r="B706" s="3"/>
      <c r="C706" s="3"/>
      <c r="D706" s="3"/>
      <c r="E706" s="3"/>
      <c r="F706" s="3"/>
      <c r="G706" s="3"/>
      <c r="H706" s="3"/>
      <c r="I706" s="3"/>
      <c r="J706" s="3"/>
      <c r="K706" s="3"/>
      <c r="L706" s="3"/>
      <c r="M706" s="3"/>
      <c r="N706" s="3"/>
    </row>
    <row r="707" spans="1:14" ht="12.75">
      <c r="A707" s="3"/>
      <c r="B707" s="3"/>
      <c r="C707" s="3"/>
      <c r="D707" s="3"/>
      <c r="E707" s="3"/>
      <c r="F707" s="3"/>
      <c r="G707" s="3"/>
      <c r="H707" s="3"/>
      <c r="I707" s="3"/>
      <c r="J707" s="3"/>
      <c r="K707" s="3"/>
      <c r="L707" s="3"/>
      <c r="M707" s="3"/>
      <c r="N707" s="3"/>
    </row>
    <row r="708" spans="1:14" ht="12.75">
      <c r="A708" s="3"/>
      <c r="B708" s="3"/>
      <c r="C708" s="3"/>
      <c r="D708" s="3"/>
      <c r="E708" s="3"/>
      <c r="F708" s="3"/>
      <c r="G708" s="3"/>
      <c r="H708" s="3"/>
      <c r="I708" s="3"/>
      <c r="J708" s="3"/>
      <c r="K708" s="3"/>
      <c r="L708" s="3"/>
      <c r="M708" s="3"/>
      <c r="N708" s="3"/>
    </row>
    <row r="709" spans="1:14" ht="12.75">
      <c r="A709" s="3"/>
      <c r="B709" s="3"/>
      <c r="C709" s="3"/>
      <c r="D709" s="3"/>
      <c r="E709" s="3"/>
      <c r="F709" s="3"/>
      <c r="G709" s="3"/>
      <c r="H709" s="3"/>
      <c r="I709" s="3"/>
      <c r="J709" s="3"/>
      <c r="K709" s="3"/>
      <c r="L709" s="3"/>
      <c r="M709" s="3"/>
      <c r="N709" s="3"/>
    </row>
    <row r="710" spans="1:14" ht="12.75">
      <c r="A710" s="3"/>
      <c r="B710" s="3"/>
      <c r="C710" s="3"/>
      <c r="D710" s="3"/>
      <c r="E710" s="3"/>
      <c r="F710" s="3"/>
      <c r="G710" s="3"/>
      <c r="H710" s="3"/>
      <c r="I710" s="3"/>
      <c r="J710" s="3"/>
      <c r="K710" s="3"/>
      <c r="L710" s="3"/>
      <c r="M710" s="3"/>
      <c r="N710" s="3"/>
    </row>
    <row r="711" spans="1:14" ht="12.75">
      <c r="A711" s="3"/>
      <c r="B711" s="3"/>
      <c r="C711" s="3"/>
      <c r="D711" s="3"/>
      <c r="E711" s="3"/>
      <c r="F711" s="3"/>
      <c r="G711" s="3"/>
      <c r="H711" s="3"/>
      <c r="I711" s="3"/>
      <c r="J711" s="3"/>
      <c r="K711" s="3"/>
      <c r="L711" s="3"/>
      <c r="M711" s="3"/>
      <c r="N711" s="3"/>
    </row>
    <row r="712" spans="1:14" ht="12.75">
      <c r="A712" s="3"/>
      <c r="B712" s="3"/>
      <c r="C712" s="3"/>
      <c r="D712" s="3"/>
      <c r="E712" s="3"/>
      <c r="F712" s="3"/>
      <c r="G712" s="3"/>
      <c r="H712" s="3"/>
      <c r="I712" s="3"/>
      <c r="J712" s="3"/>
      <c r="K712" s="3"/>
      <c r="L712" s="3"/>
      <c r="M712" s="3"/>
      <c r="N712" s="3"/>
    </row>
    <row r="713" spans="1:14" ht="12.75">
      <c r="A713" s="3"/>
      <c r="B713" s="3"/>
      <c r="C713" s="3"/>
      <c r="D713" s="3"/>
      <c r="E713" s="3"/>
      <c r="F713" s="3"/>
      <c r="G713" s="3"/>
      <c r="H713" s="3"/>
      <c r="I713" s="3"/>
      <c r="J713" s="3"/>
      <c r="K713" s="3"/>
      <c r="L713" s="3"/>
      <c r="M713" s="3"/>
      <c r="N713" s="3"/>
    </row>
    <row r="714" spans="1:14" ht="12.75">
      <c r="A714" s="3"/>
      <c r="B714" s="3"/>
      <c r="C714" s="3"/>
      <c r="D714" s="3"/>
      <c r="E714" s="3"/>
      <c r="F714" s="3"/>
      <c r="G714" s="3"/>
      <c r="H714" s="3"/>
      <c r="I714" s="3"/>
      <c r="J714" s="3"/>
      <c r="K714" s="3"/>
      <c r="L714" s="3"/>
      <c r="M714" s="3"/>
      <c r="N714" s="3"/>
    </row>
    <row r="715" spans="1:14" ht="12.75">
      <c r="A715" s="3"/>
      <c r="B715" s="3"/>
      <c r="C715" s="3"/>
      <c r="D715" s="3"/>
      <c r="E715" s="3"/>
      <c r="F715" s="3"/>
      <c r="G715" s="3"/>
      <c r="H715" s="3"/>
      <c r="I715" s="3"/>
      <c r="J715" s="3"/>
      <c r="K715" s="3"/>
      <c r="L715" s="3"/>
      <c r="M715" s="3"/>
      <c r="N715" s="3"/>
    </row>
    <row r="716" spans="1:14" ht="12.75">
      <c r="A716" s="3"/>
      <c r="B716" s="3"/>
      <c r="C716" s="3"/>
      <c r="D716" s="3"/>
      <c r="E716" s="3"/>
      <c r="F716" s="3"/>
      <c r="G716" s="3"/>
      <c r="H716" s="3"/>
      <c r="I716" s="3"/>
      <c r="J716" s="3"/>
      <c r="K716" s="3"/>
      <c r="L716" s="3"/>
      <c r="M716" s="3"/>
      <c r="N716" s="3"/>
    </row>
    <row r="717" spans="1:14" ht="12.75">
      <c r="A717" s="3"/>
      <c r="B717" s="3"/>
      <c r="C717" s="3"/>
      <c r="D717" s="3"/>
      <c r="E717" s="3"/>
      <c r="F717" s="3"/>
      <c r="G717" s="3"/>
      <c r="H717" s="3"/>
      <c r="I717" s="3"/>
      <c r="J717" s="3"/>
      <c r="K717" s="3"/>
      <c r="L717" s="3"/>
      <c r="M717" s="3"/>
      <c r="N717" s="3"/>
    </row>
    <row r="718" spans="1:14" ht="12.75">
      <c r="A718" s="3"/>
      <c r="B718" s="3"/>
      <c r="C718" s="3"/>
      <c r="D718" s="3"/>
      <c r="E718" s="3"/>
      <c r="F718" s="3"/>
      <c r="G718" s="3"/>
      <c r="H718" s="3"/>
      <c r="I718" s="3"/>
      <c r="J718" s="3"/>
      <c r="K718" s="3"/>
      <c r="L718" s="3"/>
      <c r="M718" s="3"/>
      <c r="N718" s="3"/>
    </row>
    <row r="719" spans="1:14" ht="12.75">
      <c r="A719" s="3"/>
      <c r="B719" s="3"/>
      <c r="C719" s="3"/>
      <c r="D719" s="3"/>
      <c r="E719" s="3"/>
      <c r="F719" s="3"/>
      <c r="G719" s="3"/>
      <c r="H719" s="3"/>
      <c r="I719" s="3"/>
      <c r="J719" s="3"/>
      <c r="K719" s="3"/>
      <c r="L719" s="3"/>
      <c r="M719" s="3"/>
      <c r="N719" s="3"/>
    </row>
    <row r="720" spans="1:14" ht="12.75">
      <c r="A720" s="3"/>
      <c r="B720" s="3"/>
      <c r="C720" s="3"/>
      <c r="D720" s="3"/>
      <c r="E720" s="3"/>
      <c r="F720" s="3"/>
      <c r="G720" s="3"/>
      <c r="H720" s="3"/>
      <c r="I720" s="3"/>
      <c r="J720" s="3"/>
      <c r="K720" s="3"/>
      <c r="L720" s="3"/>
      <c r="M720" s="3"/>
      <c r="N720" s="3"/>
    </row>
    <row r="721" spans="1:14" ht="12.75">
      <c r="A721" s="3"/>
      <c r="B721" s="3"/>
      <c r="C721" s="3"/>
      <c r="D721" s="3"/>
      <c r="E721" s="3"/>
      <c r="F721" s="3"/>
      <c r="G721" s="3"/>
      <c r="H721" s="3"/>
      <c r="I721" s="3"/>
      <c r="J721" s="3"/>
      <c r="K721" s="3"/>
      <c r="L721" s="3"/>
      <c r="M721" s="3"/>
      <c r="N721" s="3"/>
    </row>
    <row r="722" spans="1:14" ht="12.75">
      <c r="A722" s="3"/>
      <c r="B722" s="3"/>
      <c r="C722" s="3"/>
      <c r="D722" s="3"/>
      <c r="E722" s="3"/>
      <c r="F722" s="3"/>
      <c r="G722" s="3"/>
      <c r="H722" s="3"/>
      <c r="I722" s="3"/>
      <c r="J722" s="3"/>
      <c r="K722" s="3"/>
      <c r="L722" s="3"/>
      <c r="M722" s="3"/>
      <c r="N722" s="3"/>
    </row>
    <row r="723" spans="1:14" ht="12.75">
      <c r="A723" s="3"/>
      <c r="B723" s="3"/>
      <c r="C723" s="3"/>
      <c r="D723" s="3"/>
      <c r="E723" s="3"/>
      <c r="F723" s="3"/>
      <c r="G723" s="3"/>
      <c r="H723" s="3"/>
      <c r="I723" s="3"/>
      <c r="J723" s="3"/>
      <c r="K723" s="3"/>
      <c r="L723" s="3"/>
      <c r="M723" s="3"/>
      <c r="N723" s="3"/>
    </row>
    <row r="724" spans="1:14" ht="12.75">
      <c r="A724" s="3"/>
      <c r="B724" s="3"/>
      <c r="C724" s="3"/>
      <c r="D724" s="3"/>
      <c r="E724" s="3"/>
      <c r="F724" s="3"/>
      <c r="G724" s="3"/>
      <c r="H724" s="3"/>
      <c r="I724" s="3"/>
      <c r="J724" s="3"/>
      <c r="K724" s="3"/>
      <c r="L724" s="3"/>
      <c r="M724" s="3"/>
      <c r="N724" s="3"/>
    </row>
    <row r="725" spans="1:14" ht="12.75">
      <c r="A725" s="3"/>
      <c r="B725" s="3"/>
      <c r="C725" s="3"/>
      <c r="D725" s="3"/>
      <c r="E725" s="3"/>
      <c r="F725" s="3"/>
      <c r="G725" s="3"/>
      <c r="H725" s="3"/>
      <c r="I725" s="3"/>
      <c r="J725" s="3"/>
      <c r="K725" s="3"/>
      <c r="L725" s="3"/>
      <c r="M725" s="3"/>
      <c r="N725" s="3"/>
    </row>
    <row r="726" spans="1:14" ht="12.75">
      <c r="A726" s="3"/>
      <c r="B726" s="3"/>
      <c r="C726" s="3"/>
      <c r="D726" s="3"/>
      <c r="E726" s="3"/>
      <c r="F726" s="3"/>
      <c r="G726" s="3"/>
      <c r="H726" s="3"/>
      <c r="I726" s="3"/>
      <c r="J726" s="3"/>
      <c r="K726" s="3"/>
      <c r="L726" s="3"/>
      <c r="M726" s="3"/>
      <c r="N726" s="3"/>
    </row>
    <row r="727" spans="1:14" ht="12.75">
      <c r="A727" s="3"/>
      <c r="B727" s="3"/>
      <c r="C727" s="3"/>
      <c r="D727" s="3"/>
      <c r="E727" s="3"/>
      <c r="F727" s="3"/>
      <c r="G727" s="3"/>
      <c r="H727" s="3"/>
      <c r="I727" s="3"/>
      <c r="J727" s="3"/>
      <c r="K727" s="3"/>
      <c r="L727" s="3"/>
      <c r="M727" s="3"/>
      <c r="N727" s="3"/>
    </row>
    <row r="728" spans="1:14" ht="12.75">
      <c r="A728" s="3"/>
      <c r="B728" s="3"/>
      <c r="C728" s="3"/>
      <c r="D728" s="3"/>
      <c r="E728" s="3"/>
      <c r="F728" s="3"/>
      <c r="G728" s="3"/>
      <c r="H728" s="3"/>
      <c r="I728" s="3"/>
      <c r="J728" s="3"/>
      <c r="K728" s="3"/>
      <c r="L728" s="3"/>
      <c r="M728" s="3"/>
      <c r="N728" s="3"/>
    </row>
    <row r="729" spans="1:14" ht="12.75">
      <c r="A729" s="3"/>
      <c r="B729" s="3"/>
      <c r="C729" s="3"/>
      <c r="D729" s="3"/>
      <c r="E729" s="3"/>
      <c r="F729" s="3"/>
      <c r="G729" s="3"/>
      <c r="H729" s="3"/>
      <c r="I729" s="3"/>
      <c r="J729" s="3"/>
      <c r="K729" s="3"/>
      <c r="L729" s="3"/>
      <c r="M729" s="3"/>
      <c r="N729" s="3"/>
    </row>
    <row r="730" spans="1:14" ht="12.75">
      <c r="A730" s="3"/>
      <c r="B730" s="3"/>
      <c r="C730" s="3"/>
      <c r="D730" s="3"/>
      <c r="E730" s="3"/>
      <c r="F730" s="3"/>
      <c r="G730" s="3"/>
      <c r="H730" s="3"/>
      <c r="I730" s="3"/>
      <c r="J730" s="3"/>
      <c r="K730" s="3"/>
      <c r="L730" s="3"/>
      <c r="M730" s="3"/>
      <c r="N730" s="3"/>
    </row>
    <row r="731" spans="1:14" ht="12.75">
      <c r="A731" s="3"/>
      <c r="B731" s="3"/>
      <c r="C731" s="3"/>
      <c r="D731" s="3"/>
      <c r="E731" s="3"/>
      <c r="F731" s="3"/>
      <c r="G731" s="3"/>
      <c r="H731" s="3"/>
      <c r="I731" s="3"/>
      <c r="J731" s="3"/>
      <c r="K731" s="3"/>
      <c r="L731" s="3"/>
      <c r="M731" s="3"/>
      <c r="N731" s="3"/>
    </row>
    <row r="732" spans="1:14" ht="12.75">
      <c r="A732" s="3"/>
      <c r="B732" s="3"/>
      <c r="C732" s="3"/>
      <c r="D732" s="3"/>
      <c r="E732" s="3"/>
      <c r="F732" s="3"/>
      <c r="G732" s="3"/>
      <c r="H732" s="3"/>
      <c r="I732" s="3"/>
      <c r="J732" s="3"/>
      <c r="K732" s="3"/>
      <c r="L732" s="3"/>
      <c r="M732" s="3"/>
      <c r="N732" s="3"/>
    </row>
    <row r="733" spans="1:14" ht="12.75">
      <c r="A733" s="3"/>
      <c r="B733" s="3"/>
      <c r="C733" s="3"/>
      <c r="D733" s="3"/>
      <c r="E733" s="3"/>
      <c r="F733" s="3"/>
      <c r="G733" s="3"/>
      <c r="H733" s="3"/>
      <c r="I733" s="3"/>
      <c r="J733" s="3"/>
      <c r="K733" s="3"/>
      <c r="L733" s="3"/>
      <c r="M733" s="3"/>
      <c r="N733" s="3"/>
    </row>
    <row r="734" spans="1:14" ht="12.75">
      <c r="A734" s="3"/>
      <c r="B734" s="3"/>
      <c r="C734" s="3"/>
      <c r="D734" s="3"/>
      <c r="E734" s="3"/>
      <c r="F734" s="3"/>
      <c r="G734" s="3"/>
      <c r="H734" s="3"/>
      <c r="I734" s="3"/>
      <c r="J734" s="3"/>
      <c r="K734" s="3"/>
      <c r="L734" s="3"/>
      <c r="M734" s="3"/>
      <c r="N734" s="3"/>
    </row>
    <row r="735" spans="1:14" ht="12.75">
      <c r="A735" s="3"/>
      <c r="B735" s="3"/>
      <c r="C735" s="3"/>
      <c r="D735" s="3"/>
      <c r="E735" s="3"/>
      <c r="F735" s="3"/>
      <c r="G735" s="3"/>
      <c r="H735" s="3"/>
      <c r="I735" s="3"/>
      <c r="J735" s="3"/>
      <c r="K735" s="3"/>
      <c r="L735" s="3"/>
      <c r="M735" s="3"/>
      <c r="N735" s="3"/>
    </row>
    <row r="736" spans="1:14" ht="12.75">
      <c r="A736" s="3"/>
      <c r="B736" s="3"/>
      <c r="C736" s="3"/>
      <c r="D736" s="3"/>
      <c r="E736" s="3"/>
      <c r="F736" s="3"/>
      <c r="G736" s="3"/>
      <c r="H736" s="3"/>
      <c r="I736" s="3"/>
      <c r="J736" s="3"/>
      <c r="K736" s="3"/>
      <c r="L736" s="3"/>
      <c r="M736" s="3"/>
      <c r="N736" s="3"/>
    </row>
    <row r="737" spans="1:14" ht="12.75">
      <c r="A737" s="3"/>
      <c r="B737" s="3"/>
      <c r="C737" s="3"/>
      <c r="D737" s="3"/>
      <c r="E737" s="3"/>
      <c r="F737" s="3"/>
      <c r="G737" s="3"/>
      <c r="H737" s="3"/>
      <c r="I737" s="3"/>
      <c r="J737" s="3"/>
      <c r="K737" s="3"/>
      <c r="L737" s="3"/>
      <c r="M737" s="3"/>
      <c r="N737" s="3"/>
    </row>
    <row r="738" spans="1:14" ht="12.75">
      <c r="A738" s="3"/>
      <c r="B738" s="3"/>
      <c r="C738" s="3"/>
      <c r="D738" s="3"/>
      <c r="E738" s="3"/>
      <c r="F738" s="3"/>
      <c r="G738" s="3"/>
      <c r="H738" s="3"/>
      <c r="I738" s="3"/>
      <c r="J738" s="3"/>
      <c r="K738" s="3"/>
      <c r="L738" s="3"/>
      <c r="M738" s="3"/>
      <c r="N738" s="3"/>
    </row>
    <row r="739" spans="1:14" ht="12.75">
      <c r="A739" s="3"/>
      <c r="B739" s="3"/>
      <c r="C739" s="3"/>
      <c r="D739" s="3"/>
      <c r="E739" s="3"/>
      <c r="F739" s="3"/>
      <c r="G739" s="3"/>
      <c r="H739" s="3"/>
      <c r="I739" s="3"/>
      <c r="J739" s="3"/>
      <c r="K739" s="3"/>
      <c r="L739" s="3"/>
      <c r="M739" s="3"/>
      <c r="N739" s="3"/>
    </row>
    <row r="740" spans="1:14" ht="12.75">
      <c r="A740" s="3"/>
      <c r="B740" s="3"/>
      <c r="C740" s="3"/>
      <c r="D740" s="3"/>
      <c r="E740" s="3"/>
      <c r="F740" s="3"/>
      <c r="G740" s="3"/>
      <c r="H740" s="3"/>
      <c r="I740" s="3"/>
      <c r="J740" s="3"/>
      <c r="K740" s="3"/>
      <c r="L740" s="3"/>
      <c r="M740" s="3"/>
      <c r="N740" s="3"/>
    </row>
    <row r="741" spans="1:14" ht="12.75">
      <c r="A741" s="3"/>
      <c r="B741" s="3"/>
      <c r="C741" s="3"/>
      <c r="D741" s="3"/>
      <c r="E741" s="3"/>
      <c r="F741" s="3"/>
      <c r="G741" s="3"/>
      <c r="H741" s="3"/>
      <c r="I741" s="3"/>
      <c r="J741" s="3"/>
      <c r="K741" s="3"/>
      <c r="L741" s="3"/>
      <c r="M741" s="3"/>
      <c r="N741" s="3"/>
    </row>
    <row r="742" spans="1:14" ht="12.75">
      <c r="A742" s="3"/>
      <c r="B742" s="3"/>
      <c r="C742" s="3"/>
      <c r="D742" s="3"/>
      <c r="E742" s="3"/>
      <c r="F742" s="3"/>
      <c r="G742" s="3"/>
      <c r="H742" s="3"/>
      <c r="I742" s="3"/>
      <c r="J742" s="3"/>
      <c r="K742" s="3"/>
      <c r="L742" s="3"/>
      <c r="M742" s="3"/>
      <c r="N742" s="3"/>
    </row>
    <row r="743" spans="1:14" ht="12.75">
      <c r="A743" s="3"/>
      <c r="B743" s="3"/>
      <c r="C743" s="3"/>
      <c r="D743" s="3"/>
      <c r="E743" s="3"/>
      <c r="F743" s="3"/>
      <c r="G743" s="3"/>
      <c r="H743" s="3"/>
      <c r="I743" s="3"/>
      <c r="J743" s="3"/>
      <c r="K743" s="3"/>
      <c r="L743" s="3"/>
      <c r="M743" s="3"/>
      <c r="N743" s="3"/>
    </row>
    <row r="744" spans="1:14" ht="12.75">
      <c r="A744" s="3"/>
      <c r="B744" s="3"/>
      <c r="C744" s="3"/>
      <c r="D744" s="3"/>
      <c r="E744" s="3"/>
      <c r="F744" s="3"/>
      <c r="G744" s="3"/>
      <c r="H744" s="3"/>
      <c r="I744" s="3"/>
      <c r="J744" s="3"/>
      <c r="K744" s="3"/>
      <c r="L744" s="3"/>
      <c r="M744" s="3"/>
      <c r="N744" s="3"/>
    </row>
    <row r="745" spans="1:14" ht="12.75">
      <c r="A745" s="3"/>
      <c r="B745" s="3"/>
      <c r="C745" s="3"/>
      <c r="D745" s="3"/>
      <c r="E745" s="3"/>
      <c r="F745" s="3"/>
      <c r="G745" s="3"/>
      <c r="H745" s="3"/>
      <c r="I745" s="3"/>
      <c r="J745" s="3"/>
      <c r="K745" s="3"/>
      <c r="L745" s="3"/>
      <c r="M745" s="3"/>
      <c r="N745" s="3"/>
    </row>
    <row r="746" spans="1:14" ht="12.75">
      <c r="A746" s="3"/>
      <c r="B746" s="3"/>
      <c r="C746" s="3"/>
      <c r="D746" s="3"/>
      <c r="E746" s="3"/>
      <c r="F746" s="3"/>
      <c r="G746" s="3"/>
      <c r="H746" s="3"/>
      <c r="I746" s="3"/>
      <c r="J746" s="3"/>
      <c r="K746" s="3"/>
      <c r="L746" s="3"/>
      <c r="M746" s="3"/>
      <c r="N746" s="3"/>
    </row>
    <row r="747" spans="1:14" ht="12.75">
      <c r="A747" s="3"/>
      <c r="B747" s="3"/>
      <c r="C747" s="3"/>
      <c r="D747" s="3"/>
      <c r="E747" s="3"/>
      <c r="F747" s="3"/>
      <c r="G747" s="3"/>
      <c r="H747" s="3"/>
      <c r="I747" s="3"/>
      <c r="J747" s="3"/>
      <c r="K747" s="3"/>
      <c r="L747" s="3"/>
      <c r="M747" s="3"/>
      <c r="N747" s="3"/>
    </row>
    <row r="748" spans="1:14" ht="12.75">
      <c r="A748" s="3"/>
      <c r="B748" s="3"/>
      <c r="C748" s="3"/>
      <c r="D748" s="3"/>
      <c r="E748" s="3"/>
      <c r="F748" s="3"/>
      <c r="G748" s="3"/>
      <c r="H748" s="3"/>
      <c r="I748" s="3"/>
      <c r="J748" s="3"/>
      <c r="K748" s="3"/>
      <c r="L748" s="3"/>
      <c r="M748" s="3"/>
      <c r="N748" s="3"/>
    </row>
    <row r="749" spans="1:14" ht="12.75">
      <c r="A749" s="3"/>
      <c r="B749" s="3"/>
      <c r="C749" s="3"/>
      <c r="D749" s="3"/>
      <c r="E749" s="3"/>
      <c r="F749" s="3"/>
      <c r="G749" s="3"/>
      <c r="H749" s="3"/>
      <c r="I749" s="3"/>
      <c r="J749" s="3"/>
      <c r="K749" s="3"/>
      <c r="L749" s="3"/>
      <c r="M749" s="3"/>
      <c r="N749" s="3"/>
    </row>
    <row r="750" spans="1:14" ht="12.75">
      <c r="A750" s="3"/>
      <c r="B750" s="3"/>
      <c r="C750" s="3"/>
      <c r="D750" s="3"/>
      <c r="E750" s="3"/>
      <c r="F750" s="3"/>
      <c r="G750" s="3"/>
      <c r="H750" s="3"/>
      <c r="I750" s="3"/>
      <c r="J750" s="3"/>
      <c r="K750" s="3"/>
      <c r="L750" s="3"/>
      <c r="M750" s="3"/>
      <c r="N750" s="3"/>
    </row>
    <row r="751" spans="1:14" ht="12.75">
      <c r="A751" s="3"/>
      <c r="B751" s="3"/>
      <c r="C751" s="3"/>
      <c r="D751" s="3"/>
      <c r="E751" s="3"/>
      <c r="F751" s="3"/>
      <c r="G751" s="3"/>
      <c r="H751" s="3"/>
      <c r="I751" s="3"/>
      <c r="J751" s="3"/>
      <c r="K751" s="3"/>
      <c r="L751" s="3"/>
      <c r="M751" s="3"/>
      <c r="N751" s="3"/>
    </row>
    <row r="752" spans="1:14" ht="12.75">
      <c r="A752" s="3"/>
      <c r="B752" s="3"/>
      <c r="C752" s="3"/>
      <c r="D752" s="3"/>
      <c r="E752" s="3"/>
      <c r="F752" s="3"/>
      <c r="G752" s="3"/>
      <c r="H752" s="3"/>
      <c r="I752" s="3"/>
      <c r="J752" s="3"/>
      <c r="K752" s="3"/>
      <c r="L752" s="3"/>
      <c r="M752" s="3"/>
      <c r="N752" s="3"/>
    </row>
    <row r="753" spans="1:14" ht="12.75">
      <c r="A753" s="3"/>
      <c r="B753" s="3"/>
      <c r="C753" s="3"/>
      <c r="D753" s="3"/>
      <c r="E753" s="3"/>
      <c r="F753" s="3"/>
      <c r="G753" s="3"/>
      <c r="H753" s="3"/>
      <c r="I753" s="3"/>
      <c r="J753" s="3"/>
      <c r="K753" s="3"/>
      <c r="L753" s="3"/>
      <c r="M753" s="3"/>
      <c r="N753" s="3"/>
    </row>
    <row r="754" spans="1:14" ht="12.75">
      <c r="A754" s="3"/>
      <c r="B754" s="3"/>
      <c r="C754" s="3"/>
      <c r="D754" s="3"/>
      <c r="E754" s="3"/>
      <c r="F754" s="3"/>
      <c r="G754" s="3"/>
      <c r="H754" s="3"/>
      <c r="I754" s="3"/>
      <c r="J754" s="3"/>
      <c r="K754" s="3"/>
      <c r="L754" s="3"/>
      <c r="M754" s="3"/>
      <c r="N754" s="3"/>
    </row>
    <row r="755" spans="1:14" ht="12.75">
      <c r="A755" s="3"/>
      <c r="B755" s="3"/>
      <c r="C755" s="3"/>
      <c r="D755" s="3"/>
      <c r="E755" s="3"/>
      <c r="F755" s="3"/>
      <c r="G755" s="3"/>
      <c r="H755" s="3"/>
      <c r="I755" s="3"/>
      <c r="J755" s="3"/>
      <c r="K755" s="3"/>
      <c r="L755" s="3"/>
      <c r="M755" s="3"/>
      <c r="N755" s="3"/>
    </row>
    <row r="756" spans="1:14" ht="12.75">
      <c r="A756" s="3"/>
      <c r="B756" s="3"/>
      <c r="C756" s="3"/>
      <c r="D756" s="3"/>
      <c r="E756" s="3"/>
      <c r="F756" s="3"/>
      <c r="G756" s="3"/>
      <c r="H756" s="3"/>
      <c r="I756" s="3"/>
      <c r="J756" s="3"/>
      <c r="K756" s="3"/>
      <c r="L756" s="3"/>
      <c r="M756" s="3"/>
      <c r="N756" s="3"/>
    </row>
    <row r="757" spans="1:14" ht="12.75">
      <c r="A757" s="3"/>
      <c r="B757" s="3"/>
      <c r="C757" s="3"/>
      <c r="D757" s="3"/>
      <c r="E757" s="3"/>
      <c r="F757" s="3"/>
      <c r="G757" s="3"/>
      <c r="H757" s="3"/>
      <c r="I757" s="3"/>
      <c r="J757" s="3"/>
      <c r="K757" s="3"/>
      <c r="L757" s="3"/>
      <c r="M757" s="3"/>
      <c r="N757" s="3"/>
    </row>
    <row r="758" spans="1:14" ht="12.75">
      <c r="A758" s="3"/>
      <c r="B758" s="3"/>
      <c r="C758" s="3"/>
      <c r="D758" s="3"/>
      <c r="E758" s="3"/>
      <c r="F758" s="3"/>
      <c r="G758" s="3"/>
      <c r="H758" s="3"/>
      <c r="I758" s="3"/>
      <c r="J758" s="3"/>
      <c r="K758" s="3"/>
      <c r="L758" s="3"/>
      <c r="M758" s="3"/>
      <c r="N758" s="3"/>
    </row>
    <row r="759" spans="1:14" ht="12.75">
      <c r="A759" s="3"/>
      <c r="B759" s="3"/>
      <c r="C759" s="3"/>
      <c r="D759" s="3"/>
      <c r="E759" s="3"/>
      <c r="F759" s="3"/>
      <c r="G759" s="3"/>
      <c r="H759" s="3"/>
      <c r="I759" s="3"/>
      <c r="J759" s="3"/>
      <c r="K759" s="3"/>
      <c r="L759" s="3"/>
      <c r="M759" s="3"/>
      <c r="N759" s="3"/>
    </row>
    <row r="760" spans="1:14" ht="12.75">
      <c r="A760" s="3"/>
      <c r="B760" s="3"/>
      <c r="C760" s="3"/>
      <c r="D760" s="3"/>
      <c r="E760" s="3"/>
      <c r="F760" s="3"/>
      <c r="G760" s="3"/>
      <c r="H760" s="3"/>
      <c r="I760" s="3"/>
      <c r="J760" s="3"/>
      <c r="K760" s="3"/>
      <c r="L760" s="3"/>
      <c r="M760" s="3"/>
      <c r="N760" s="3"/>
    </row>
    <row r="761" spans="1:14" ht="12.75">
      <c r="A761" s="3"/>
      <c r="B761" s="3"/>
      <c r="C761" s="3"/>
      <c r="D761" s="3"/>
      <c r="E761" s="3"/>
      <c r="F761" s="3"/>
      <c r="G761" s="3"/>
      <c r="H761" s="3"/>
      <c r="I761" s="3"/>
      <c r="J761" s="3"/>
      <c r="K761" s="3"/>
      <c r="L761" s="3"/>
      <c r="M761" s="3"/>
      <c r="N761" s="3"/>
    </row>
    <row r="762" spans="1:14" ht="12.75">
      <c r="A762" s="3"/>
      <c r="B762" s="3"/>
      <c r="C762" s="3"/>
      <c r="D762" s="3"/>
      <c r="E762" s="3"/>
      <c r="F762" s="3"/>
      <c r="G762" s="3"/>
      <c r="H762" s="3"/>
      <c r="I762" s="3"/>
      <c r="J762" s="3"/>
      <c r="K762" s="3"/>
      <c r="L762" s="3"/>
      <c r="M762" s="3"/>
      <c r="N762" s="3"/>
    </row>
    <row r="763" spans="1:14" ht="12.75">
      <c r="A763" s="3"/>
      <c r="B763" s="3"/>
      <c r="C763" s="3"/>
      <c r="D763" s="3"/>
      <c r="E763" s="3"/>
      <c r="F763" s="3"/>
      <c r="G763" s="3"/>
      <c r="H763" s="3"/>
      <c r="I763" s="3"/>
      <c r="J763" s="3"/>
      <c r="K763" s="3"/>
      <c r="L763" s="3"/>
      <c r="M763" s="3"/>
      <c r="N763" s="3"/>
    </row>
    <row r="764" spans="1:14" ht="12.75">
      <c r="A764" s="3"/>
      <c r="B764" s="3"/>
      <c r="C764" s="3"/>
      <c r="D764" s="3"/>
      <c r="E764" s="3"/>
      <c r="F764" s="3"/>
      <c r="G764" s="3"/>
      <c r="H764" s="3"/>
      <c r="I764" s="3"/>
      <c r="J764" s="3"/>
      <c r="K764" s="3"/>
      <c r="L764" s="3"/>
      <c r="M764" s="3"/>
      <c r="N764" s="3"/>
    </row>
    <row r="765" spans="1:14" ht="12.75">
      <c r="A765" s="3"/>
      <c r="B765" s="3"/>
      <c r="C765" s="3"/>
      <c r="D765" s="3"/>
      <c r="E765" s="3"/>
      <c r="F765" s="3"/>
      <c r="G765" s="3"/>
      <c r="H765" s="3"/>
      <c r="I765" s="3"/>
      <c r="J765" s="3"/>
      <c r="K765" s="3"/>
      <c r="L765" s="3"/>
      <c r="M765" s="3"/>
      <c r="N765" s="3"/>
    </row>
    <row r="766" spans="1:14" ht="12.75">
      <c r="A766" s="3"/>
      <c r="B766" s="3"/>
      <c r="C766" s="3"/>
      <c r="D766" s="3"/>
      <c r="E766" s="3"/>
      <c r="F766" s="3"/>
      <c r="G766" s="3"/>
      <c r="H766" s="3"/>
      <c r="I766" s="3"/>
      <c r="J766" s="3"/>
      <c r="K766" s="3"/>
      <c r="L766" s="3"/>
      <c r="M766" s="3"/>
      <c r="N766" s="3"/>
    </row>
    <row r="767" spans="1:14" ht="12.75">
      <c r="A767" s="3"/>
      <c r="B767" s="3"/>
      <c r="C767" s="3"/>
      <c r="D767" s="3"/>
      <c r="E767" s="3"/>
      <c r="F767" s="3"/>
      <c r="G767" s="3"/>
      <c r="H767" s="3"/>
      <c r="I767" s="3"/>
      <c r="J767" s="3"/>
      <c r="K767" s="3"/>
      <c r="L767" s="3"/>
      <c r="M767" s="3"/>
      <c r="N767" s="3"/>
    </row>
    <row r="768" spans="1:14" ht="12.75">
      <c r="A768" s="3"/>
      <c r="B768" s="3"/>
      <c r="C768" s="3"/>
      <c r="D768" s="3"/>
      <c r="E768" s="3"/>
      <c r="F768" s="3"/>
      <c r="G768" s="3"/>
      <c r="H768" s="3"/>
      <c r="I768" s="3"/>
      <c r="J768" s="3"/>
      <c r="K768" s="3"/>
      <c r="L768" s="3"/>
      <c r="M768" s="3"/>
      <c r="N768" s="3"/>
    </row>
    <row r="769" spans="1:14" ht="12.75">
      <c r="A769" s="3"/>
      <c r="B769" s="3"/>
      <c r="C769" s="3"/>
      <c r="D769" s="3"/>
      <c r="E769" s="3"/>
      <c r="F769" s="3"/>
      <c r="G769" s="3"/>
      <c r="H769" s="3"/>
      <c r="I769" s="3"/>
      <c r="J769" s="3"/>
      <c r="K769" s="3"/>
      <c r="L769" s="3"/>
      <c r="M769" s="3"/>
      <c r="N769" s="3"/>
    </row>
    <row r="770" spans="1:14" ht="12.75">
      <c r="A770" s="3"/>
      <c r="B770" s="3"/>
      <c r="C770" s="3"/>
      <c r="D770" s="3"/>
      <c r="E770" s="3"/>
      <c r="F770" s="3"/>
      <c r="G770" s="3"/>
      <c r="H770" s="3"/>
      <c r="I770" s="3"/>
      <c r="J770" s="3"/>
      <c r="K770" s="3"/>
      <c r="L770" s="3"/>
      <c r="M770" s="3"/>
      <c r="N770" s="3"/>
    </row>
    <row r="771" spans="1:14" ht="12.75">
      <c r="A771" s="3"/>
      <c r="B771" s="3"/>
      <c r="C771" s="3"/>
      <c r="D771" s="3"/>
      <c r="E771" s="3"/>
      <c r="F771" s="3"/>
      <c r="G771" s="3"/>
      <c r="H771" s="3"/>
      <c r="I771" s="3"/>
      <c r="J771" s="3"/>
      <c r="K771" s="3"/>
      <c r="L771" s="3"/>
      <c r="M771" s="3"/>
      <c r="N771" s="3"/>
    </row>
    <row r="772" spans="1:14" ht="12.75">
      <c r="A772" s="3"/>
      <c r="B772" s="3"/>
      <c r="C772" s="3"/>
      <c r="D772" s="3"/>
      <c r="E772" s="3"/>
      <c r="F772" s="3"/>
      <c r="G772" s="3"/>
      <c r="H772" s="3"/>
      <c r="I772" s="3"/>
      <c r="J772" s="3"/>
      <c r="K772" s="3"/>
      <c r="L772" s="3"/>
      <c r="M772" s="3"/>
      <c r="N772" s="3"/>
    </row>
    <row r="773" spans="1:14" ht="12.75">
      <c r="A773" s="3"/>
      <c r="B773" s="3"/>
      <c r="C773" s="3"/>
      <c r="D773" s="3"/>
      <c r="E773" s="3"/>
      <c r="F773" s="3"/>
      <c r="G773" s="3"/>
      <c r="H773" s="3"/>
      <c r="I773" s="3"/>
      <c r="J773" s="3"/>
      <c r="K773" s="3"/>
      <c r="L773" s="3"/>
      <c r="M773" s="3"/>
      <c r="N773" s="3"/>
    </row>
    <row r="774" spans="1:14" ht="12.75">
      <c r="A774" s="3"/>
      <c r="B774" s="3"/>
      <c r="C774" s="3"/>
      <c r="D774" s="3"/>
      <c r="E774" s="3"/>
      <c r="F774" s="3"/>
      <c r="G774" s="3"/>
      <c r="H774" s="3"/>
      <c r="I774" s="3"/>
      <c r="J774" s="3"/>
      <c r="K774" s="3"/>
      <c r="L774" s="3"/>
      <c r="M774" s="3"/>
      <c r="N774" s="3"/>
    </row>
    <row r="775" spans="1:14" ht="12.75">
      <c r="A775" s="3"/>
      <c r="B775" s="3"/>
      <c r="C775" s="3"/>
      <c r="D775" s="3"/>
      <c r="E775" s="3"/>
      <c r="F775" s="3"/>
      <c r="G775" s="3"/>
      <c r="H775" s="3"/>
      <c r="I775" s="3"/>
      <c r="J775" s="3"/>
      <c r="K775" s="3"/>
      <c r="L775" s="3"/>
      <c r="M775" s="3"/>
      <c r="N775" s="3"/>
    </row>
    <row r="776" spans="1:14" ht="12.75">
      <c r="A776" s="3"/>
      <c r="B776" s="3"/>
      <c r="C776" s="3"/>
      <c r="D776" s="3"/>
      <c r="E776" s="3"/>
      <c r="F776" s="3"/>
      <c r="G776" s="3"/>
      <c r="H776" s="3"/>
      <c r="I776" s="3"/>
      <c r="J776" s="3"/>
      <c r="K776" s="3"/>
      <c r="L776" s="3"/>
      <c r="M776" s="3"/>
      <c r="N776" s="3"/>
    </row>
    <row r="777" spans="1:14" ht="12.75">
      <c r="A777" s="3"/>
      <c r="B777" s="3"/>
      <c r="C777" s="3"/>
      <c r="D777" s="3"/>
      <c r="E777" s="3"/>
      <c r="F777" s="3"/>
      <c r="G777" s="3"/>
      <c r="H777" s="3"/>
      <c r="I777" s="3"/>
      <c r="J777" s="3"/>
      <c r="K777" s="3"/>
      <c r="L777" s="3"/>
      <c r="M777" s="3"/>
      <c r="N777" s="3"/>
    </row>
    <row r="778" spans="1:14" ht="12.75">
      <c r="A778" s="3"/>
      <c r="B778" s="3"/>
      <c r="C778" s="3"/>
      <c r="D778" s="3"/>
      <c r="E778" s="3"/>
      <c r="F778" s="3"/>
      <c r="G778" s="3"/>
      <c r="H778" s="3"/>
      <c r="I778" s="3"/>
      <c r="J778" s="3"/>
      <c r="K778" s="3"/>
      <c r="L778" s="3"/>
      <c r="M778" s="3"/>
      <c r="N778" s="3"/>
    </row>
    <row r="779" spans="1:14" ht="12.75">
      <c r="A779" s="3"/>
      <c r="B779" s="3"/>
      <c r="C779" s="3"/>
      <c r="D779" s="3"/>
      <c r="E779" s="3"/>
      <c r="F779" s="3"/>
      <c r="G779" s="3"/>
      <c r="H779" s="3"/>
      <c r="I779" s="3"/>
      <c r="J779" s="3"/>
      <c r="K779" s="3"/>
      <c r="L779" s="3"/>
      <c r="M779" s="3"/>
      <c r="N779" s="3"/>
    </row>
    <row r="780" spans="1:14" ht="12.75">
      <c r="A780" s="3"/>
      <c r="B780" s="3"/>
      <c r="C780" s="3"/>
      <c r="D780" s="3"/>
      <c r="E780" s="3"/>
      <c r="F780" s="3"/>
      <c r="G780" s="3"/>
      <c r="H780" s="3"/>
      <c r="I780" s="3"/>
      <c r="J780" s="3"/>
      <c r="K780" s="3"/>
      <c r="L780" s="3"/>
      <c r="M780" s="3"/>
      <c r="N780" s="3"/>
    </row>
    <row r="781" spans="1:14" ht="12.75">
      <c r="A781" s="3"/>
      <c r="B781" s="3"/>
      <c r="C781" s="3"/>
      <c r="D781" s="3"/>
      <c r="E781" s="3"/>
      <c r="F781" s="3"/>
      <c r="G781" s="3"/>
      <c r="H781" s="3"/>
      <c r="I781" s="3"/>
      <c r="J781" s="3"/>
      <c r="K781" s="3"/>
      <c r="L781" s="3"/>
      <c r="M781" s="3"/>
      <c r="N781" s="3"/>
    </row>
    <row r="782" spans="1:14" ht="12.75">
      <c r="A782" s="3"/>
      <c r="B782" s="3"/>
      <c r="C782" s="3"/>
      <c r="D782" s="3"/>
      <c r="E782" s="3"/>
      <c r="F782" s="3"/>
      <c r="G782" s="3"/>
      <c r="H782" s="3"/>
      <c r="I782" s="3"/>
      <c r="J782" s="3"/>
      <c r="K782" s="3"/>
      <c r="L782" s="3"/>
      <c r="M782" s="3"/>
      <c r="N782" s="3"/>
    </row>
    <row r="783" spans="1:14" ht="12.75">
      <c r="A783" s="3"/>
      <c r="B783" s="3"/>
      <c r="C783" s="3"/>
      <c r="D783" s="3"/>
      <c r="E783" s="3"/>
      <c r="F783" s="3"/>
      <c r="G783" s="3"/>
      <c r="H783" s="3"/>
      <c r="I783" s="3"/>
      <c r="J783" s="3"/>
      <c r="K783" s="3"/>
      <c r="L783" s="3"/>
      <c r="M783" s="3"/>
      <c r="N783" s="3"/>
    </row>
    <row r="784" spans="1:14" ht="12.75">
      <c r="A784" s="3"/>
      <c r="B784" s="3"/>
      <c r="C784" s="3"/>
      <c r="D784" s="3"/>
      <c r="E784" s="3"/>
      <c r="F784" s="3"/>
      <c r="G784" s="3"/>
      <c r="H784" s="3"/>
      <c r="I784" s="3"/>
      <c r="J784" s="3"/>
      <c r="K784" s="3"/>
      <c r="L784" s="3"/>
      <c r="M784" s="3"/>
      <c r="N784" s="3"/>
    </row>
    <row r="785" spans="1:14" ht="12.75">
      <c r="A785" s="3"/>
      <c r="B785" s="3"/>
      <c r="C785" s="3"/>
      <c r="D785" s="3"/>
      <c r="E785" s="3"/>
      <c r="F785" s="3"/>
      <c r="G785" s="3"/>
      <c r="H785" s="3"/>
      <c r="I785" s="3"/>
      <c r="J785" s="3"/>
      <c r="K785" s="3"/>
      <c r="L785" s="3"/>
      <c r="M785" s="3"/>
      <c r="N785" s="3"/>
    </row>
    <row r="786" spans="1:14" ht="12.75">
      <c r="A786" s="3"/>
      <c r="B786" s="3"/>
      <c r="C786" s="3"/>
      <c r="D786" s="3"/>
      <c r="E786" s="3"/>
      <c r="F786" s="3"/>
      <c r="G786" s="3"/>
      <c r="H786" s="3"/>
      <c r="I786" s="3"/>
      <c r="J786" s="3"/>
      <c r="K786" s="3"/>
      <c r="L786" s="3"/>
      <c r="M786" s="3"/>
      <c r="N786" s="3"/>
    </row>
    <row r="787" spans="1:14" ht="12.75">
      <c r="A787" s="3"/>
      <c r="B787" s="3"/>
      <c r="C787" s="3"/>
      <c r="D787" s="3"/>
      <c r="E787" s="3"/>
      <c r="F787" s="3"/>
      <c r="G787" s="3"/>
      <c r="H787" s="3"/>
      <c r="I787" s="3"/>
      <c r="J787" s="3"/>
      <c r="K787" s="3"/>
      <c r="L787" s="3"/>
      <c r="M787" s="3"/>
      <c r="N787" s="3"/>
    </row>
    <row r="788" spans="1:14" ht="12.75">
      <c r="A788" s="3"/>
      <c r="B788" s="3"/>
      <c r="C788" s="3"/>
      <c r="D788" s="3"/>
      <c r="E788" s="3"/>
      <c r="F788" s="3"/>
      <c r="G788" s="3"/>
      <c r="H788" s="3"/>
      <c r="I788" s="3"/>
      <c r="J788" s="3"/>
      <c r="K788" s="3"/>
      <c r="L788" s="3"/>
      <c r="M788" s="3"/>
      <c r="N788" s="3"/>
    </row>
    <row r="789" spans="1:14" ht="12.75">
      <c r="A789" s="3"/>
      <c r="B789" s="3"/>
      <c r="C789" s="3"/>
      <c r="D789" s="3"/>
      <c r="E789" s="3"/>
      <c r="F789" s="3"/>
      <c r="G789" s="3"/>
      <c r="H789" s="3"/>
      <c r="I789" s="3"/>
      <c r="J789" s="3"/>
      <c r="K789" s="3"/>
      <c r="L789" s="3"/>
      <c r="M789" s="3"/>
      <c r="N789" s="3"/>
    </row>
    <row r="790" spans="1:14" ht="12.75">
      <c r="A790" s="3"/>
      <c r="B790" s="3"/>
      <c r="C790" s="3"/>
      <c r="D790" s="3"/>
      <c r="E790" s="3"/>
      <c r="F790" s="3"/>
      <c r="G790" s="3"/>
      <c r="H790" s="3"/>
      <c r="I790" s="3"/>
      <c r="J790" s="3"/>
      <c r="K790" s="3"/>
      <c r="L790" s="3"/>
      <c r="M790" s="3"/>
      <c r="N790" s="3"/>
    </row>
    <row r="791" spans="1:14" ht="12.75">
      <c r="A791" s="3"/>
      <c r="B791" s="3"/>
      <c r="C791" s="3"/>
      <c r="D791" s="3"/>
      <c r="E791" s="3"/>
      <c r="F791" s="3"/>
      <c r="G791" s="3"/>
      <c r="H791" s="3"/>
      <c r="I791" s="3"/>
      <c r="J791" s="3"/>
      <c r="K791" s="3"/>
      <c r="L791" s="3"/>
      <c r="M791" s="3"/>
      <c r="N791" s="3"/>
    </row>
    <row r="792" spans="1:14" ht="12.75">
      <c r="A792" s="3"/>
      <c r="B792" s="3"/>
      <c r="C792" s="3"/>
      <c r="D792" s="3"/>
      <c r="E792" s="3"/>
      <c r="F792" s="3"/>
      <c r="G792" s="3"/>
      <c r="H792" s="3"/>
      <c r="I792" s="3"/>
      <c r="J792" s="3"/>
      <c r="K792" s="3"/>
      <c r="L792" s="3"/>
      <c r="M792" s="3"/>
      <c r="N792" s="3"/>
    </row>
    <row r="793" spans="1:14" ht="12.75">
      <c r="A793" s="3"/>
      <c r="B793" s="3"/>
      <c r="C793" s="3"/>
      <c r="D793" s="3"/>
      <c r="E793" s="3"/>
      <c r="F793" s="3"/>
      <c r="G793" s="3"/>
      <c r="H793" s="3"/>
      <c r="I793" s="3"/>
      <c r="J793" s="3"/>
      <c r="K793" s="3"/>
      <c r="L793" s="3"/>
      <c r="M793" s="3"/>
      <c r="N793" s="3"/>
    </row>
    <row r="794" spans="1:14" ht="12.75">
      <c r="A794" s="3"/>
      <c r="B794" s="3"/>
      <c r="C794" s="3"/>
      <c r="D794" s="3"/>
      <c r="E794" s="3"/>
      <c r="F794" s="3"/>
      <c r="G794" s="3"/>
      <c r="H794" s="3"/>
      <c r="I794" s="3"/>
      <c r="J794" s="3"/>
      <c r="K794" s="3"/>
      <c r="L794" s="3"/>
      <c r="M794" s="3"/>
      <c r="N794" s="3"/>
    </row>
    <row r="795" spans="1:14" ht="12.75">
      <c r="A795" s="3"/>
      <c r="B795" s="3"/>
      <c r="C795" s="3"/>
      <c r="D795" s="3"/>
      <c r="E795" s="3"/>
      <c r="F795" s="3"/>
      <c r="G795" s="3"/>
      <c r="H795" s="3"/>
      <c r="I795" s="3"/>
      <c r="J795" s="3"/>
      <c r="K795" s="3"/>
      <c r="L795" s="3"/>
      <c r="M795" s="3"/>
      <c r="N795" s="3"/>
    </row>
    <row r="796" spans="1:14" ht="12.75">
      <c r="A796" s="3"/>
      <c r="B796" s="3"/>
      <c r="C796" s="3"/>
      <c r="D796" s="3"/>
      <c r="E796" s="3"/>
      <c r="F796" s="3"/>
      <c r="G796" s="3"/>
      <c r="H796" s="3"/>
      <c r="I796" s="3"/>
      <c r="J796" s="3"/>
      <c r="K796" s="3"/>
      <c r="L796" s="3"/>
      <c r="M796" s="3"/>
      <c r="N796" s="3"/>
    </row>
    <row r="797" spans="1:14" ht="12.75">
      <c r="A797" s="3"/>
      <c r="B797" s="3"/>
      <c r="C797" s="3"/>
      <c r="D797" s="3"/>
      <c r="E797" s="3"/>
      <c r="F797" s="3"/>
      <c r="G797" s="3"/>
      <c r="H797" s="3"/>
      <c r="I797" s="3"/>
      <c r="J797" s="3"/>
      <c r="K797" s="3"/>
      <c r="L797" s="3"/>
      <c r="M797" s="3"/>
      <c r="N797" s="3"/>
    </row>
    <row r="798" spans="1:14" ht="12.75">
      <c r="A798" s="3"/>
      <c r="B798" s="3"/>
      <c r="C798" s="3"/>
      <c r="D798" s="3"/>
      <c r="E798" s="3"/>
      <c r="F798" s="3"/>
      <c r="G798" s="3"/>
      <c r="H798" s="3"/>
      <c r="I798" s="3"/>
      <c r="J798" s="3"/>
      <c r="K798" s="3"/>
      <c r="L798" s="3"/>
      <c r="M798" s="3"/>
      <c r="N798" s="3"/>
    </row>
    <row r="799" spans="1:14" ht="12.75">
      <c r="A799" s="3"/>
      <c r="B799" s="3"/>
      <c r="C799" s="3"/>
      <c r="D799" s="3"/>
      <c r="E799" s="3"/>
      <c r="F799" s="3"/>
      <c r="G799" s="3"/>
      <c r="H799" s="3"/>
      <c r="I799" s="3"/>
      <c r="J799" s="3"/>
      <c r="K799" s="3"/>
      <c r="L799" s="3"/>
      <c r="M799" s="3"/>
      <c r="N799" s="3"/>
    </row>
    <row r="800" spans="1:14" ht="12.75">
      <c r="A800" s="3"/>
      <c r="B800" s="3"/>
      <c r="C800" s="3"/>
      <c r="D800" s="3"/>
      <c r="E800" s="3"/>
      <c r="F800" s="3"/>
      <c r="G800" s="3"/>
      <c r="H800" s="3"/>
      <c r="I800" s="3"/>
      <c r="J800" s="3"/>
      <c r="K800" s="3"/>
      <c r="L800" s="3"/>
      <c r="M800" s="3"/>
      <c r="N800" s="3"/>
    </row>
    <row r="801" spans="1:14" ht="12.75">
      <c r="A801" s="3"/>
      <c r="B801" s="3"/>
      <c r="C801" s="3"/>
      <c r="D801" s="3"/>
      <c r="E801" s="3"/>
      <c r="F801" s="3"/>
      <c r="G801" s="3"/>
      <c r="H801" s="3"/>
      <c r="I801" s="3"/>
      <c r="J801" s="3"/>
      <c r="K801" s="3"/>
      <c r="L801" s="3"/>
      <c r="M801" s="3"/>
      <c r="N801" s="3"/>
    </row>
    <row r="802" spans="1:14" ht="12.75">
      <c r="A802" s="3"/>
      <c r="B802" s="3"/>
      <c r="C802" s="3"/>
      <c r="D802" s="3"/>
      <c r="E802" s="3"/>
      <c r="F802" s="3"/>
      <c r="G802" s="3"/>
      <c r="H802" s="3"/>
      <c r="I802" s="3"/>
      <c r="J802" s="3"/>
      <c r="K802" s="3"/>
      <c r="L802" s="3"/>
      <c r="M802" s="3"/>
      <c r="N802" s="3"/>
    </row>
    <row r="803" spans="1:14" ht="12.75">
      <c r="A803" s="3"/>
      <c r="B803" s="3"/>
      <c r="C803" s="3"/>
      <c r="D803" s="3"/>
      <c r="E803" s="3"/>
      <c r="F803" s="3"/>
      <c r="G803" s="3"/>
      <c r="H803" s="3"/>
      <c r="I803" s="3"/>
      <c r="J803" s="3"/>
      <c r="K803" s="3"/>
      <c r="L803" s="3"/>
      <c r="M803" s="3"/>
      <c r="N803" s="3"/>
    </row>
    <row r="804" spans="1:14" ht="12.75">
      <c r="A804" s="3"/>
      <c r="B804" s="3"/>
      <c r="C804" s="3"/>
      <c r="D804" s="3"/>
      <c r="E804" s="3"/>
      <c r="F804" s="3"/>
      <c r="G804" s="3"/>
      <c r="H804" s="3"/>
      <c r="I804" s="3"/>
      <c r="J804" s="3"/>
      <c r="K804" s="3"/>
      <c r="L804" s="3"/>
      <c r="M804" s="3"/>
      <c r="N804" s="3"/>
    </row>
    <row r="805" spans="1:14" ht="12.75">
      <c r="A805" s="3"/>
      <c r="B805" s="3"/>
      <c r="C805" s="3"/>
      <c r="D805" s="3"/>
      <c r="E805" s="3"/>
      <c r="F805" s="3"/>
      <c r="G805" s="3"/>
      <c r="H805" s="3"/>
      <c r="I805" s="3"/>
      <c r="J805" s="3"/>
      <c r="K805" s="3"/>
      <c r="L805" s="3"/>
      <c r="M805" s="3"/>
      <c r="N805" s="3"/>
    </row>
    <row r="806" spans="1:14" ht="12.75">
      <c r="A806" s="3"/>
      <c r="B806" s="3"/>
      <c r="C806" s="3"/>
      <c r="D806" s="3"/>
      <c r="E806" s="3"/>
      <c r="F806" s="3"/>
      <c r="G806" s="3"/>
      <c r="H806" s="3"/>
      <c r="I806" s="3"/>
      <c r="J806" s="3"/>
      <c r="K806" s="3"/>
      <c r="L806" s="3"/>
      <c r="M806" s="3"/>
      <c r="N806" s="3"/>
    </row>
    <row r="807" spans="1:14" ht="12.75">
      <c r="A807" s="3"/>
      <c r="B807" s="3"/>
      <c r="C807" s="3"/>
      <c r="D807" s="3"/>
      <c r="E807" s="3"/>
      <c r="F807" s="3"/>
      <c r="G807" s="3"/>
      <c r="H807" s="3"/>
      <c r="I807" s="3"/>
      <c r="J807" s="3"/>
      <c r="K807" s="3"/>
      <c r="L807" s="3"/>
      <c r="M807" s="3"/>
      <c r="N807" s="3"/>
    </row>
    <row r="808" spans="1:14" ht="12.75">
      <c r="A808" s="3"/>
      <c r="B808" s="3"/>
      <c r="C808" s="3"/>
      <c r="D808" s="3"/>
      <c r="E808" s="3"/>
      <c r="F808" s="3"/>
      <c r="G808" s="3"/>
      <c r="H808" s="3"/>
      <c r="I808" s="3"/>
      <c r="J808" s="3"/>
      <c r="K808" s="3"/>
      <c r="L808" s="3"/>
      <c r="M808" s="3"/>
      <c r="N808" s="3"/>
    </row>
    <row r="809" spans="1:14" ht="12.75">
      <c r="A809" s="3"/>
      <c r="B809" s="3"/>
      <c r="C809" s="3"/>
      <c r="D809" s="3"/>
      <c r="E809" s="3"/>
      <c r="F809" s="3"/>
      <c r="G809" s="3"/>
      <c r="H809" s="3"/>
      <c r="I809" s="3"/>
      <c r="J809" s="3"/>
      <c r="K809" s="3"/>
      <c r="L809" s="3"/>
      <c r="M809" s="3"/>
      <c r="N809" s="3"/>
    </row>
    <row r="810" spans="1:14" ht="12.75">
      <c r="A810" s="3"/>
      <c r="B810" s="3"/>
      <c r="C810" s="3"/>
      <c r="D810" s="3"/>
      <c r="E810" s="3"/>
      <c r="F810" s="3"/>
      <c r="G810" s="3"/>
      <c r="H810" s="3"/>
      <c r="I810" s="3"/>
      <c r="J810" s="3"/>
      <c r="K810" s="3"/>
      <c r="L810" s="3"/>
      <c r="M810" s="3"/>
      <c r="N810" s="3"/>
    </row>
    <row r="811" spans="1:14" ht="12.75">
      <c r="A811" s="3"/>
      <c r="B811" s="3"/>
      <c r="C811" s="3"/>
      <c r="D811" s="3"/>
      <c r="E811" s="3"/>
      <c r="F811" s="3"/>
      <c r="G811" s="3"/>
      <c r="H811" s="3"/>
      <c r="I811" s="3"/>
      <c r="J811" s="3"/>
      <c r="K811" s="3"/>
      <c r="L811" s="3"/>
      <c r="M811" s="3"/>
      <c r="N811" s="3"/>
    </row>
    <row r="812" spans="1:14" ht="12.75">
      <c r="A812" s="3"/>
      <c r="B812" s="3"/>
      <c r="C812" s="3"/>
      <c r="D812" s="3"/>
      <c r="E812" s="3"/>
      <c r="F812" s="3"/>
      <c r="G812" s="3"/>
      <c r="H812" s="3"/>
      <c r="I812" s="3"/>
      <c r="J812" s="3"/>
      <c r="K812" s="3"/>
      <c r="L812" s="3"/>
      <c r="M812" s="3"/>
      <c r="N812" s="3"/>
    </row>
    <row r="813" spans="1:14" ht="12.75">
      <c r="A813" s="3"/>
      <c r="B813" s="3"/>
      <c r="C813" s="3"/>
      <c r="D813" s="3"/>
      <c r="E813" s="3"/>
      <c r="F813" s="3"/>
      <c r="G813" s="3"/>
      <c r="H813" s="3"/>
      <c r="I813" s="3"/>
      <c r="J813" s="3"/>
      <c r="K813" s="3"/>
      <c r="L813" s="3"/>
      <c r="M813" s="3"/>
      <c r="N813" s="3"/>
    </row>
    <row r="814" spans="1:14" ht="12.75">
      <c r="A814" s="3"/>
      <c r="B814" s="3"/>
      <c r="C814" s="3"/>
      <c r="D814" s="3"/>
      <c r="E814" s="3"/>
      <c r="F814" s="3"/>
      <c r="G814" s="3"/>
      <c r="H814" s="3"/>
      <c r="I814" s="3"/>
      <c r="J814" s="3"/>
      <c r="K814" s="3"/>
      <c r="L814" s="3"/>
      <c r="M814" s="3"/>
      <c r="N814" s="3"/>
    </row>
    <row r="815" spans="1:14" ht="12.75">
      <c r="A815" s="3"/>
      <c r="B815" s="3"/>
      <c r="C815" s="3"/>
      <c r="D815" s="3"/>
      <c r="E815" s="3"/>
      <c r="F815" s="3"/>
      <c r="G815" s="3"/>
      <c r="H815" s="3"/>
      <c r="I815" s="3"/>
      <c r="J815" s="3"/>
      <c r="K815" s="3"/>
      <c r="L815" s="3"/>
      <c r="M815" s="3"/>
      <c r="N815" s="3"/>
    </row>
    <row r="816" spans="1:14" ht="12.75">
      <c r="A816" s="3"/>
      <c r="B816" s="3"/>
      <c r="C816" s="3"/>
      <c r="D816" s="3"/>
      <c r="E816" s="3"/>
      <c r="F816" s="3"/>
      <c r="G816" s="3"/>
      <c r="H816" s="3"/>
      <c r="I816" s="3"/>
      <c r="J816" s="3"/>
      <c r="K816" s="3"/>
      <c r="L816" s="3"/>
      <c r="M816" s="3"/>
      <c r="N816" s="3"/>
    </row>
    <row r="817" spans="1:14" ht="12.75">
      <c r="A817" s="3"/>
      <c r="B817" s="3"/>
      <c r="C817" s="3"/>
      <c r="D817" s="3"/>
      <c r="E817" s="3"/>
      <c r="F817" s="3"/>
      <c r="G817" s="3"/>
      <c r="H817" s="3"/>
      <c r="I817" s="3"/>
      <c r="J817" s="3"/>
      <c r="K817" s="3"/>
      <c r="L817" s="3"/>
      <c r="M817" s="3"/>
      <c r="N817" s="3"/>
    </row>
    <row r="818" spans="1:14" ht="12.75">
      <c r="A818" s="3"/>
      <c r="B818" s="3"/>
      <c r="C818" s="3"/>
      <c r="D818" s="3"/>
      <c r="E818" s="3"/>
      <c r="F818" s="3"/>
      <c r="G818" s="3"/>
      <c r="H818" s="3"/>
      <c r="I818" s="3"/>
      <c r="J818" s="3"/>
      <c r="K818" s="3"/>
      <c r="L818" s="3"/>
      <c r="M818" s="3"/>
      <c r="N818" s="3"/>
    </row>
    <row r="819" spans="1:14" ht="12.75">
      <c r="A819" s="3"/>
      <c r="B819" s="3"/>
      <c r="C819" s="3"/>
      <c r="D819" s="3"/>
      <c r="E819" s="3"/>
      <c r="F819" s="3"/>
      <c r="G819" s="3"/>
      <c r="H819" s="3"/>
      <c r="I819" s="3"/>
      <c r="J819" s="3"/>
      <c r="K819" s="3"/>
      <c r="L819" s="3"/>
      <c r="M819" s="3"/>
      <c r="N819" s="3"/>
    </row>
    <row r="820" spans="1:14" ht="12.75">
      <c r="A820" s="3"/>
      <c r="B820" s="3"/>
      <c r="C820" s="3"/>
      <c r="D820" s="3"/>
      <c r="E820" s="3"/>
      <c r="F820" s="3"/>
      <c r="G820" s="3"/>
      <c r="H820" s="3"/>
      <c r="I820" s="3"/>
      <c r="J820" s="3"/>
      <c r="K820" s="3"/>
      <c r="L820" s="3"/>
      <c r="M820" s="3"/>
      <c r="N820" s="3"/>
    </row>
    <row r="821" spans="1:14" ht="12.75">
      <c r="A821" s="3"/>
      <c r="B821" s="3"/>
      <c r="C821" s="3"/>
      <c r="D821" s="3"/>
      <c r="E821" s="3"/>
      <c r="F821" s="3"/>
      <c r="G821" s="3"/>
      <c r="H821" s="3"/>
      <c r="I821" s="3"/>
      <c r="J821" s="3"/>
      <c r="K821" s="3"/>
      <c r="L821" s="3"/>
      <c r="M821" s="3"/>
      <c r="N821" s="3"/>
    </row>
    <row r="822" spans="1:14" ht="12.75">
      <c r="A822" s="3"/>
      <c r="B822" s="3"/>
      <c r="C822" s="3"/>
      <c r="D822" s="3"/>
      <c r="E822" s="3"/>
      <c r="F822" s="3"/>
      <c r="G822" s="3"/>
      <c r="H822" s="3"/>
      <c r="I822" s="3"/>
      <c r="J822" s="3"/>
      <c r="K822" s="3"/>
      <c r="L822" s="3"/>
      <c r="M822" s="3"/>
      <c r="N822" s="3"/>
    </row>
    <row r="823" spans="1:14" ht="12.75">
      <c r="A823" s="3"/>
      <c r="B823" s="3"/>
      <c r="C823" s="3"/>
      <c r="D823" s="3"/>
      <c r="E823" s="3"/>
      <c r="F823" s="3"/>
      <c r="G823" s="3"/>
      <c r="H823" s="3"/>
      <c r="I823" s="3"/>
      <c r="J823" s="3"/>
      <c r="K823" s="3"/>
      <c r="L823" s="3"/>
      <c r="M823" s="3"/>
      <c r="N823" s="3"/>
    </row>
    <row r="824" spans="1:14" ht="12.75">
      <c r="A824" s="3"/>
      <c r="B824" s="3"/>
      <c r="C824" s="3"/>
      <c r="D824" s="3"/>
      <c r="E824" s="3"/>
      <c r="F824" s="3"/>
      <c r="G824" s="3"/>
      <c r="H824" s="3"/>
      <c r="I824" s="3"/>
      <c r="J824" s="3"/>
      <c r="K824" s="3"/>
      <c r="L824" s="3"/>
      <c r="M824" s="3"/>
      <c r="N824" s="3"/>
    </row>
    <row r="825" spans="1:14" ht="12.75">
      <c r="A825" s="3"/>
      <c r="B825" s="3"/>
      <c r="C825" s="3"/>
      <c r="D825" s="3"/>
      <c r="E825" s="3"/>
      <c r="F825" s="3"/>
      <c r="G825" s="3"/>
      <c r="H825" s="3"/>
      <c r="I825" s="3"/>
      <c r="J825" s="3"/>
      <c r="K825" s="3"/>
      <c r="L825" s="3"/>
      <c r="M825" s="3"/>
      <c r="N825" s="3"/>
    </row>
    <row r="826" spans="1:14" ht="12.75">
      <c r="A826" s="3"/>
      <c r="B826" s="3"/>
      <c r="C826" s="3"/>
      <c r="D826" s="3"/>
      <c r="E826" s="3"/>
      <c r="F826" s="3"/>
      <c r="G826" s="3"/>
      <c r="H826" s="3"/>
      <c r="I826" s="3"/>
      <c r="J826" s="3"/>
      <c r="K826" s="3"/>
      <c r="L826" s="3"/>
      <c r="M826" s="3"/>
      <c r="N826" s="3"/>
    </row>
    <row r="827" spans="1:14" ht="12.75">
      <c r="A827" s="3"/>
      <c r="B827" s="3"/>
      <c r="C827" s="3"/>
      <c r="D827" s="3"/>
      <c r="E827" s="3"/>
      <c r="F827" s="3"/>
      <c r="G827" s="3"/>
      <c r="H827" s="3"/>
      <c r="I827" s="3"/>
      <c r="J827" s="3"/>
      <c r="K827" s="3"/>
      <c r="L827" s="3"/>
      <c r="M827" s="3"/>
      <c r="N827" s="3"/>
    </row>
    <row r="828" spans="1:14" ht="12.75">
      <c r="A828" s="3"/>
      <c r="B828" s="3"/>
      <c r="C828" s="3"/>
      <c r="D828" s="3"/>
      <c r="E828" s="3"/>
      <c r="F828" s="3"/>
      <c r="G828" s="3"/>
      <c r="H828" s="3"/>
      <c r="I828" s="3"/>
      <c r="J828" s="3"/>
      <c r="K828" s="3"/>
      <c r="L828" s="3"/>
      <c r="M828" s="3"/>
      <c r="N828" s="3"/>
    </row>
    <row r="829" spans="1:14" ht="12.75">
      <c r="A829" s="3"/>
      <c r="B829" s="3"/>
      <c r="C829" s="3"/>
      <c r="D829" s="3"/>
      <c r="E829" s="3"/>
      <c r="F829" s="3"/>
      <c r="G829" s="3"/>
      <c r="H829" s="3"/>
      <c r="I829" s="3"/>
      <c r="J829" s="3"/>
      <c r="K829" s="3"/>
      <c r="L829" s="3"/>
      <c r="M829" s="3"/>
      <c r="N829" s="3"/>
    </row>
    <row r="830" spans="1:14" ht="12.75">
      <c r="A830" s="3"/>
      <c r="B830" s="3"/>
      <c r="C830" s="3"/>
      <c r="D830" s="3"/>
      <c r="E830" s="3"/>
      <c r="F830" s="3"/>
      <c r="G830" s="3"/>
      <c r="H830" s="3"/>
      <c r="I830" s="3"/>
      <c r="J830" s="3"/>
      <c r="K830" s="3"/>
      <c r="L830" s="3"/>
      <c r="M830" s="3"/>
      <c r="N830" s="3"/>
    </row>
    <row r="831" spans="1:14" ht="12.75">
      <c r="A831" s="3"/>
      <c r="B831" s="3"/>
      <c r="C831" s="3"/>
      <c r="D831" s="3"/>
      <c r="E831" s="3"/>
      <c r="F831" s="3"/>
      <c r="G831" s="3"/>
      <c r="H831" s="3"/>
      <c r="I831" s="3"/>
      <c r="J831" s="3"/>
      <c r="K831" s="3"/>
      <c r="L831" s="3"/>
      <c r="M831" s="3"/>
      <c r="N831" s="3"/>
    </row>
    <row r="832" spans="1:14" ht="12.75">
      <c r="A832" s="3"/>
      <c r="B832" s="3"/>
      <c r="C832" s="3"/>
      <c r="D832" s="3"/>
      <c r="E832" s="3"/>
      <c r="F832" s="3"/>
      <c r="G832" s="3"/>
      <c r="H832" s="3"/>
      <c r="I832" s="3"/>
      <c r="J832" s="3"/>
      <c r="K832" s="3"/>
      <c r="L832" s="3"/>
      <c r="M832" s="3"/>
      <c r="N832" s="3"/>
    </row>
    <row r="833" spans="1:14" ht="12.75">
      <c r="A833" s="3"/>
      <c r="B833" s="3"/>
      <c r="C833" s="3"/>
      <c r="D833" s="3"/>
      <c r="E833" s="3"/>
      <c r="F833" s="3"/>
      <c r="G833" s="3"/>
      <c r="H833" s="3"/>
      <c r="I833" s="3"/>
      <c r="J833" s="3"/>
      <c r="K833" s="3"/>
      <c r="L833" s="3"/>
      <c r="M833" s="3"/>
      <c r="N833" s="3"/>
    </row>
    <row r="834" spans="1:14" ht="12.75">
      <c r="A834" s="3"/>
      <c r="B834" s="3"/>
      <c r="C834" s="3"/>
      <c r="D834" s="3"/>
      <c r="E834" s="3"/>
      <c r="F834" s="3"/>
      <c r="G834" s="3"/>
      <c r="H834" s="3"/>
      <c r="I834" s="3"/>
      <c r="J834" s="3"/>
      <c r="K834" s="3"/>
      <c r="L834" s="3"/>
      <c r="M834" s="3"/>
      <c r="N834" s="3"/>
    </row>
    <row r="835" spans="1:14" ht="12.75">
      <c r="A835" s="3"/>
      <c r="B835" s="3"/>
      <c r="C835" s="3"/>
      <c r="D835" s="3"/>
      <c r="E835" s="3"/>
      <c r="F835" s="3"/>
      <c r="G835" s="3"/>
      <c r="H835" s="3"/>
      <c r="I835" s="3"/>
      <c r="J835" s="3"/>
      <c r="K835" s="3"/>
      <c r="L835" s="3"/>
      <c r="M835" s="3"/>
      <c r="N835" s="3"/>
    </row>
    <row r="836" spans="1:14" ht="12.75">
      <c r="A836" s="3"/>
      <c r="B836" s="3"/>
      <c r="C836" s="3"/>
      <c r="D836" s="3"/>
      <c r="E836" s="3"/>
      <c r="F836" s="3"/>
      <c r="G836" s="3"/>
      <c r="H836" s="3"/>
      <c r="I836" s="3"/>
      <c r="J836" s="3"/>
      <c r="K836" s="3"/>
      <c r="L836" s="3"/>
      <c r="M836" s="3"/>
      <c r="N836" s="3"/>
    </row>
    <row r="837" spans="1:14" ht="12.75">
      <c r="A837" s="3"/>
      <c r="B837" s="3"/>
      <c r="C837" s="3"/>
      <c r="D837" s="3"/>
      <c r="E837" s="3"/>
      <c r="F837" s="3"/>
      <c r="G837" s="3"/>
      <c r="H837" s="3"/>
      <c r="I837" s="3"/>
      <c r="J837" s="3"/>
      <c r="K837" s="3"/>
      <c r="L837" s="3"/>
      <c r="M837" s="3"/>
      <c r="N837" s="3"/>
    </row>
    <row r="838" spans="1:14" ht="12.75">
      <c r="A838" s="3"/>
      <c r="B838" s="3"/>
      <c r="C838" s="3"/>
      <c r="D838" s="3"/>
      <c r="E838" s="3"/>
      <c r="F838" s="3"/>
      <c r="G838" s="3"/>
      <c r="H838" s="3"/>
      <c r="I838" s="3"/>
      <c r="J838" s="3"/>
      <c r="K838" s="3"/>
      <c r="L838" s="3"/>
      <c r="M838" s="3"/>
      <c r="N838" s="3"/>
    </row>
    <row r="839" spans="1:14" ht="12.75">
      <c r="A839" s="3"/>
      <c r="B839" s="3"/>
      <c r="C839" s="3"/>
      <c r="D839" s="3"/>
      <c r="E839" s="3"/>
      <c r="F839" s="3"/>
      <c r="G839" s="3"/>
      <c r="H839" s="3"/>
      <c r="I839" s="3"/>
      <c r="J839" s="3"/>
      <c r="K839" s="3"/>
      <c r="L839" s="3"/>
      <c r="M839" s="3"/>
      <c r="N839" s="3"/>
    </row>
    <row r="840" spans="1:14" ht="12.75">
      <c r="A840" s="3"/>
      <c r="B840" s="3"/>
      <c r="C840" s="3"/>
      <c r="D840" s="3"/>
      <c r="E840" s="3"/>
      <c r="F840" s="3"/>
      <c r="G840" s="3"/>
      <c r="H840" s="3"/>
      <c r="I840" s="3"/>
      <c r="J840" s="3"/>
      <c r="K840" s="3"/>
      <c r="L840" s="3"/>
      <c r="M840" s="3"/>
      <c r="N840" s="3"/>
    </row>
    <row r="841" spans="1:14" ht="12.75">
      <c r="A841" s="3"/>
      <c r="B841" s="3"/>
      <c r="C841" s="3"/>
      <c r="D841" s="3"/>
      <c r="E841" s="3"/>
      <c r="F841" s="3"/>
      <c r="G841" s="3"/>
      <c r="H841" s="3"/>
      <c r="I841" s="3"/>
      <c r="J841" s="3"/>
      <c r="K841" s="3"/>
      <c r="L841" s="3"/>
      <c r="M841" s="3"/>
      <c r="N841" s="3"/>
    </row>
    <row r="842" spans="1:14" ht="12.75">
      <c r="A842" s="3"/>
      <c r="B842" s="3"/>
      <c r="C842" s="3"/>
      <c r="D842" s="3"/>
      <c r="E842" s="3"/>
      <c r="F842" s="3"/>
      <c r="G842" s="3"/>
      <c r="H842" s="3"/>
      <c r="I842" s="3"/>
      <c r="J842" s="3"/>
      <c r="K842" s="3"/>
      <c r="L842" s="3"/>
      <c r="M842" s="3"/>
      <c r="N842" s="3"/>
    </row>
    <row r="843" spans="1:14" ht="12.75">
      <c r="A843" s="3"/>
      <c r="B843" s="3"/>
      <c r="C843" s="3"/>
      <c r="D843" s="3"/>
      <c r="E843" s="3"/>
      <c r="F843" s="3"/>
      <c r="G843" s="3"/>
      <c r="H843" s="3"/>
      <c r="I843" s="3"/>
      <c r="J843" s="3"/>
      <c r="K843" s="3"/>
      <c r="L843" s="3"/>
      <c r="M843" s="3"/>
      <c r="N843" s="3"/>
    </row>
    <row r="844" spans="1:14" ht="12.75">
      <c r="A844" s="3"/>
      <c r="B844" s="3"/>
      <c r="C844" s="3"/>
      <c r="D844" s="3"/>
      <c r="E844" s="3"/>
      <c r="F844" s="3"/>
      <c r="G844" s="3"/>
      <c r="H844" s="3"/>
      <c r="I844" s="3"/>
      <c r="J844" s="3"/>
      <c r="K844" s="3"/>
      <c r="L844" s="3"/>
      <c r="M844" s="3"/>
      <c r="N844" s="3"/>
    </row>
    <row r="845" spans="1:14" ht="12.75">
      <c r="A845" s="3"/>
      <c r="B845" s="3"/>
      <c r="C845" s="3"/>
      <c r="D845" s="3"/>
      <c r="E845" s="3"/>
      <c r="F845" s="3"/>
      <c r="G845" s="3"/>
      <c r="H845" s="3"/>
      <c r="I845" s="3"/>
      <c r="J845" s="3"/>
      <c r="K845" s="3"/>
      <c r="L845" s="3"/>
      <c r="M845" s="3"/>
      <c r="N845" s="3"/>
    </row>
    <row r="846" spans="1:14" ht="12.75">
      <c r="A846" s="3"/>
      <c r="B846" s="3"/>
      <c r="C846" s="3"/>
      <c r="D846" s="3"/>
      <c r="E846" s="3"/>
      <c r="F846" s="3"/>
      <c r="G846" s="3"/>
      <c r="H846" s="3"/>
      <c r="I846" s="3"/>
      <c r="J846" s="3"/>
      <c r="K846" s="3"/>
      <c r="L846" s="3"/>
      <c r="M846" s="3"/>
      <c r="N846" s="3"/>
    </row>
    <row r="847" spans="1:14" ht="12.75">
      <c r="A847" s="3"/>
      <c r="B847" s="3"/>
      <c r="C847" s="3"/>
      <c r="D847" s="3"/>
      <c r="E847" s="3"/>
      <c r="F847" s="3"/>
      <c r="G847" s="3"/>
      <c r="H847" s="3"/>
      <c r="I847" s="3"/>
      <c r="J847" s="3"/>
      <c r="K847" s="3"/>
      <c r="L847" s="3"/>
      <c r="M847" s="3"/>
      <c r="N847" s="3"/>
    </row>
    <row r="848" spans="1:14" ht="12.75">
      <c r="A848" s="3"/>
      <c r="B848" s="3"/>
      <c r="C848" s="3"/>
      <c r="D848" s="3"/>
      <c r="E848" s="3"/>
      <c r="F848" s="3"/>
      <c r="G848" s="3"/>
      <c r="H848" s="3"/>
      <c r="I848" s="3"/>
      <c r="J848" s="3"/>
      <c r="K848" s="3"/>
      <c r="L848" s="3"/>
      <c r="M848" s="3"/>
      <c r="N848" s="3"/>
    </row>
    <row r="849" spans="1:14" ht="12.75">
      <c r="A849" s="3"/>
      <c r="B849" s="3"/>
      <c r="C849" s="3"/>
      <c r="D849" s="3"/>
      <c r="E849" s="3"/>
      <c r="F849" s="3"/>
      <c r="G849" s="3"/>
      <c r="H849" s="3"/>
      <c r="I849" s="3"/>
      <c r="J849" s="3"/>
      <c r="K849" s="3"/>
      <c r="L849" s="3"/>
      <c r="M849" s="3"/>
      <c r="N849" s="3"/>
    </row>
    <row r="850" spans="1:14" ht="12.75">
      <c r="A850" s="3"/>
      <c r="B850" s="3"/>
      <c r="C850" s="3"/>
      <c r="D850" s="3"/>
      <c r="E850" s="3"/>
      <c r="F850" s="3"/>
      <c r="G850" s="3"/>
      <c r="H850" s="3"/>
      <c r="I850" s="3"/>
      <c r="J850" s="3"/>
      <c r="K850" s="3"/>
      <c r="L850" s="3"/>
      <c r="M850" s="3"/>
      <c r="N850" s="3"/>
    </row>
    <row r="851" spans="1:14" ht="12.75">
      <c r="A851" s="3"/>
      <c r="B851" s="3"/>
      <c r="C851" s="3"/>
      <c r="D851" s="3"/>
      <c r="E851" s="3"/>
      <c r="F851" s="3"/>
      <c r="G851" s="3"/>
      <c r="H851" s="3"/>
      <c r="I851" s="3"/>
      <c r="J851" s="3"/>
      <c r="K851" s="3"/>
      <c r="L851" s="3"/>
      <c r="M851" s="3"/>
      <c r="N851" s="3"/>
    </row>
    <row r="852" spans="1:14" ht="12.75">
      <c r="A852" s="3"/>
      <c r="B852" s="3"/>
      <c r="C852" s="3"/>
      <c r="D852" s="3"/>
      <c r="E852" s="3"/>
      <c r="F852" s="3"/>
      <c r="G852" s="3"/>
      <c r="H852" s="3"/>
      <c r="I852" s="3"/>
      <c r="J852" s="3"/>
      <c r="K852" s="3"/>
      <c r="L852" s="3"/>
      <c r="M852" s="3"/>
      <c r="N852" s="3"/>
    </row>
    <row r="853" spans="1:14" ht="12.75">
      <c r="A853" s="3"/>
      <c r="B853" s="3"/>
      <c r="C853" s="3"/>
      <c r="D853" s="3"/>
      <c r="E853" s="3"/>
      <c r="F853" s="3"/>
      <c r="G853" s="3"/>
      <c r="H853" s="3"/>
      <c r="I853" s="3"/>
      <c r="J853" s="3"/>
      <c r="K853" s="3"/>
      <c r="L853" s="3"/>
      <c r="M853" s="3"/>
      <c r="N853" s="3"/>
    </row>
    <row r="854" spans="1:14" ht="12.75">
      <c r="A854" s="3"/>
      <c r="B854" s="3"/>
      <c r="C854" s="3"/>
      <c r="D854" s="3"/>
      <c r="E854" s="3"/>
      <c r="F854" s="3"/>
      <c r="G854" s="3"/>
      <c r="H854" s="3"/>
      <c r="I854" s="3"/>
      <c r="J854" s="3"/>
      <c r="K854" s="3"/>
      <c r="L854" s="3"/>
      <c r="M854" s="3"/>
      <c r="N854" s="3"/>
    </row>
    <row r="855" spans="1:14" ht="12.75">
      <c r="A855" s="3"/>
      <c r="B855" s="3"/>
      <c r="C855" s="3"/>
      <c r="D855" s="3"/>
      <c r="E855" s="3"/>
      <c r="F855" s="3"/>
      <c r="G855" s="3"/>
      <c r="H855" s="3"/>
      <c r="I855" s="3"/>
      <c r="J855" s="3"/>
      <c r="K855" s="3"/>
      <c r="L855" s="3"/>
      <c r="M855" s="3"/>
      <c r="N855" s="3"/>
    </row>
    <row r="856" spans="1:14" ht="12.75">
      <c r="A856" s="3"/>
      <c r="B856" s="3"/>
      <c r="C856" s="3"/>
      <c r="D856" s="3"/>
      <c r="E856" s="3"/>
      <c r="F856" s="3"/>
      <c r="G856" s="3"/>
      <c r="H856" s="3"/>
      <c r="I856" s="3"/>
      <c r="J856" s="3"/>
      <c r="K856" s="3"/>
      <c r="L856" s="3"/>
      <c r="M856" s="3"/>
      <c r="N856" s="3"/>
    </row>
    <row r="857" spans="1:14" ht="12.75">
      <c r="A857" s="3"/>
      <c r="B857" s="3"/>
      <c r="C857" s="3"/>
      <c r="D857" s="3"/>
      <c r="E857" s="3"/>
      <c r="F857" s="3"/>
      <c r="G857" s="3"/>
      <c r="H857" s="3"/>
      <c r="I857" s="3"/>
      <c r="J857" s="3"/>
      <c r="K857" s="3"/>
      <c r="L857" s="3"/>
      <c r="M857" s="3"/>
      <c r="N857" s="3"/>
    </row>
    <row r="858" spans="1:14" ht="12.75">
      <c r="A858" s="3"/>
      <c r="B858" s="3"/>
      <c r="C858" s="3"/>
      <c r="D858" s="3"/>
      <c r="E858" s="3"/>
      <c r="F858" s="3"/>
      <c r="G858" s="3"/>
      <c r="H858" s="3"/>
      <c r="I858" s="3"/>
      <c r="J858" s="3"/>
      <c r="K858" s="3"/>
      <c r="L858" s="3"/>
      <c r="M858" s="3"/>
      <c r="N858" s="3"/>
    </row>
    <row r="859" spans="1:14" ht="12.75">
      <c r="A859" s="3"/>
      <c r="B859" s="3"/>
      <c r="C859" s="3"/>
      <c r="D859" s="3"/>
      <c r="E859" s="3"/>
      <c r="F859" s="3"/>
      <c r="G859" s="3"/>
      <c r="H859" s="3"/>
      <c r="I859" s="3"/>
      <c r="J859" s="3"/>
      <c r="K859" s="3"/>
      <c r="L859" s="3"/>
      <c r="M859" s="3"/>
      <c r="N859" s="3"/>
    </row>
    <row r="860" spans="1:14" ht="12.75">
      <c r="A860" s="3"/>
      <c r="B860" s="3"/>
      <c r="C860" s="3"/>
      <c r="D860" s="3"/>
      <c r="E860" s="3"/>
      <c r="F860" s="3"/>
      <c r="G860" s="3"/>
      <c r="H860" s="3"/>
      <c r="I860" s="3"/>
      <c r="J860" s="3"/>
      <c r="K860" s="3"/>
      <c r="L860" s="3"/>
      <c r="M860" s="3"/>
      <c r="N860" s="3"/>
    </row>
    <row r="861" spans="1:14" ht="12.75">
      <c r="A861" s="3"/>
      <c r="B861" s="3"/>
      <c r="C861" s="3"/>
      <c r="D861" s="3"/>
      <c r="E861" s="3"/>
      <c r="F861" s="3"/>
      <c r="G861" s="3"/>
      <c r="H861" s="3"/>
      <c r="I861" s="3"/>
      <c r="J861" s="3"/>
      <c r="K861" s="3"/>
      <c r="L861" s="3"/>
      <c r="M861" s="3"/>
      <c r="N861" s="3"/>
    </row>
    <row r="862" spans="1:14" ht="12.75">
      <c r="A862" s="3"/>
      <c r="B862" s="3"/>
      <c r="C862" s="3"/>
      <c r="D862" s="3"/>
      <c r="E862" s="3"/>
      <c r="F862" s="3"/>
      <c r="G862" s="3"/>
      <c r="H862" s="3"/>
      <c r="I862" s="3"/>
      <c r="J862" s="3"/>
      <c r="K862" s="3"/>
      <c r="L862" s="3"/>
      <c r="M862" s="3"/>
      <c r="N862" s="3"/>
    </row>
    <row r="863" spans="1:14" ht="12.75">
      <c r="A863" s="3"/>
      <c r="B863" s="3"/>
      <c r="C863" s="3"/>
      <c r="D863" s="3"/>
      <c r="E863" s="3"/>
      <c r="F863" s="3"/>
      <c r="G863" s="3"/>
      <c r="H863" s="3"/>
      <c r="I863" s="3"/>
      <c r="J863" s="3"/>
      <c r="K863" s="3"/>
      <c r="L863" s="3"/>
      <c r="M863" s="3"/>
      <c r="N863" s="3"/>
    </row>
    <row r="864" spans="1:14" ht="12.75">
      <c r="A864" s="3"/>
      <c r="B864" s="3"/>
      <c r="C864" s="3"/>
      <c r="D864" s="3"/>
      <c r="E864" s="3"/>
      <c r="F864" s="3"/>
      <c r="G864" s="3"/>
      <c r="H864" s="3"/>
      <c r="I864" s="3"/>
      <c r="J864" s="3"/>
      <c r="K864" s="3"/>
      <c r="L864" s="3"/>
      <c r="M864" s="3"/>
      <c r="N864" s="3"/>
    </row>
    <row r="865" spans="1:14" ht="12.75">
      <c r="A865" s="3"/>
      <c r="B865" s="3"/>
      <c r="C865" s="3"/>
      <c r="D865" s="3"/>
      <c r="E865" s="3"/>
      <c r="F865" s="3"/>
      <c r="G865" s="3"/>
      <c r="H865" s="3"/>
      <c r="I865" s="3"/>
      <c r="J865" s="3"/>
      <c r="K865" s="3"/>
      <c r="L865" s="3"/>
      <c r="M865" s="3"/>
      <c r="N865" s="3"/>
    </row>
    <row r="866" spans="1:14" ht="12.75">
      <c r="A866" s="3"/>
      <c r="B866" s="3"/>
      <c r="C866" s="3"/>
      <c r="D866" s="3"/>
      <c r="E866" s="3"/>
      <c r="F866" s="3"/>
      <c r="G866" s="3"/>
      <c r="H866" s="3"/>
      <c r="I866" s="3"/>
      <c r="J866" s="3"/>
      <c r="K866" s="3"/>
      <c r="L866" s="3"/>
      <c r="M866" s="3"/>
      <c r="N866" s="3"/>
    </row>
    <row r="867" spans="1:14" ht="12.75">
      <c r="A867" s="3"/>
      <c r="B867" s="3"/>
      <c r="C867" s="3"/>
      <c r="D867" s="3"/>
      <c r="E867" s="3"/>
      <c r="F867" s="3"/>
      <c r="G867" s="3"/>
      <c r="H867" s="3"/>
      <c r="I867" s="3"/>
      <c r="J867" s="3"/>
      <c r="K867" s="3"/>
      <c r="L867" s="3"/>
      <c r="M867" s="3"/>
      <c r="N867" s="3"/>
    </row>
    <row r="868" spans="1:14" ht="12.75">
      <c r="A868" s="3"/>
      <c r="B868" s="3"/>
      <c r="C868" s="3"/>
      <c r="D868" s="3"/>
      <c r="E868" s="3"/>
      <c r="F868" s="3"/>
      <c r="G868" s="3"/>
      <c r="H868" s="3"/>
      <c r="I868" s="3"/>
      <c r="J868" s="3"/>
      <c r="K868" s="3"/>
      <c r="L868" s="3"/>
      <c r="M868" s="3"/>
      <c r="N868" s="3"/>
    </row>
    <row r="869" spans="1:14" ht="12.75">
      <c r="A869" s="3"/>
      <c r="B869" s="3"/>
      <c r="C869" s="3"/>
      <c r="D869" s="3"/>
      <c r="E869" s="3"/>
      <c r="F869" s="3"/>
      <c r="G869" s="3"/>
      <c r="H869" s="3"/>
      <c r="I869" s="3"/>
      <c r="J869" s="3"/>
      <c r="K869" s="3"/>
      <c r="L869" s="3"/>
      <c r="M869" s="3"/>
      <c r="N869" s="3"/>
    </row>
    <row r="870" spans="1:14" ht="12.75">
      <c r="A870" s="3"/>
      <c r="B870" s="3"/>
      <c r="C870" s="3"/>
      <c r="D870" s="3"/>
      <c r="E870" s="3"/>
      <c r="F870" s="3"/>
      <c r="G870" s="3"/>
      <c r="H870" s="3"/>
      <c r="I870" s="3"/>
      <c r="J870" s="3"/>
      <c r="K870" s="3"/>
      <c r="L870" s="3"/>
      <c r="M870" s="3"/>
      <c r="N870" s="3"/>
    </row>
    <row r="871" spans="1:14" ht="12.75">
      <c r="A871" s="3"/>
      <c r="B871" s="3"/>
      <c r="C871" s="3"/>
      <c r="D871" s="3"/>
      <c r="E871" s="3"/>
      <c r="F871" s="3"/>
      <c r="G871" s="3"/>
      <c r="H871" s="3"/>
      <c r="I871" s="3"/>
      <c r="J871" s="3"/>
      <c r="K871" s="3"/>
      <c r="L871" s="3"/>
      <c r="M871" s="3"/>
      <c r="N871" s="3"/>
    </row>
    <row r="872" spans="1:14" ht="12.75">
      <c r="A872" s="3"/>
      <c r="B872" s="3"/>
      <c r="C872" s="3"/>
      <c r="D872" s="3"/>
      <c r="E872" s="3"/>
      <c r="F872" s="3"/>
      <c r="G872" s="3"/>
      <c r="H872" s="3"/>
      <c r="I872" s="3"/>
      <c r="J872" s="3"/>
      <c r="K872" s="3"/>
      <c r="L872" s="3"/>
      <c r="M872" s="3"/>
      <c r="N872" s="3"/>
    </row>
    <row r="873" spans="1:14" ht="12.75">
      <c r="A873" s="3"/>
      <c r="B873" s="3"/>
      <c r="C873" s="3"/>
      <c r="D873" s="3"/>
      <c r="E873" s="3"/>
      <c r="F873" s="3"/>
      <c r="G873" s="3"/>
      <c r="H873" s="3"/>
      <c r="I873" s="3"/>
      <c r="J873" s="3"/>
      <c r="K873" s="3"/>
      <c r="L873" s="3"/>
      <c r="M873" s="3"/>
      <c r="N873" s="3"/>
    </row>
    <row r="874" spans="1:14" ht="12.75">
      <c r="A874" s="3"/>
      <c r="B874" s="3"/>
      <c r="C874" s="3"/>
      <c r="D874" s="3"/>
      <c r="E874" s="3"/>
      <c r="F874" s="3"/>
      <c r="G874" s="3"/>
      <c r="H874" s="3"/>
      <c r="I874" s="3"/>
      <c r="J874" s="3"/>
      <c r="K874" s="3"/>
      <c r="L874" s="3"/>
      <c r="M874" s="3"/>
      <c r="N874" s="3"/>
    </row>
    <row r="875" spans="1:14" ht="12.75">
      <c r="A875" s="3"/>
      <c r="B875" s="3"/>
      <c r="C875" s="3"/>
      <c r="D875" s="3"/>
      <c r="E875" s="3"/>
      <c r="F875" s="3"/>
      <c r="G875" s="3"/>
      <c r="H875" s="3"/>
      <c r="I875" s="3"/>
      <c r="J875" s="3"/>
      <c r="K875" s="3"/>
      <c r="L875" s="3"/>
      <c r="M875" s="3"/>
      <c r="N875" s="3"/>
    </row>
    <row r="876" spans="1:14" ht="12.75">
      <c r="A876" s="3"/>
      <c r="B876" s="3"/>
      <c r="C876" s="3"/>
      <c r="D876" s="3"/>
      <c r="E876" s="3"/>
      <c r="F876" s="3"/>
      <c r="G876" s="3"/>
      <c r="H876" s="3"/>
      <c r="I876" s="3"/>
      <c r="J876" s="3"/>
      <c r="K876" s="3"/>
      <c r="L876" s="3"/>
      <c r="M876" s="3"/>
      <c r="N876" s="3"/>
    </row>
    <row r="877" spans="1:14" ht="12.75">
      <c r="A877" s="3"/>
      <c r="B877" s="3"/>
      <c r="C877" s="3"/>
      <c r="D877" s="3"/>
      <c r="E877" s="3"/>
      <c r="F877" s="3"/>
      <c r="G877" s="3"/>
      <c r="H877" s="3"/>
      <c r="I877" s="3"/>
      <c r="J877" s="3"/>
      <c r="K877" s="3"/>
      <c r="L877" s="3"/>
      <c r="M877" s="3"/>
      <c r="N877" s="3"/>
    </row>
    <row r="878" spans="1:14" ht="12.75">
      <c r="A878" s="3"/>
      <c r="B878" s="3"/>
      <c r="C878" s="3"/>
      <c r="D878" s="3"/>
      <c r="E878" s="3"/>
      <c r="F878" s="3"/>
      <c r="G878" s="3"/>
      <c r="H878" s="3"/>
      <c r="I878" s="3"/>
      <c r="J878" s="3"/>
      <c r="K878" s="3"/>
      <c r="L878" s="3"/>
      <c r="M878" s="3"/>
      <c r="N878" s="3"/>
    </row>
    <row r="879" spans="1:14" ht="12.75">
      <c r="A879" s="3"/>
      <c r="B879" s="3"/>
      <c r="C879" s="3"/>
      <c r="D879" s="3"/>
      <c r="E879" s="3"/>
      <c r="F879" s="3"/>
      <c r="G879" s="3"/>
      <c r="H879" s="3"/>
      <c r="I879" s="3"/>
      <c r="J879" s="3"/>
      <c r="K879" s="3"/>
      <c r="L879" s="3"/>
      <c r="M879" s="3"/>
      <c r="N879" s="3"/>
    </row>
    <row r="880" spans="1:14" ht="12.75">
      <c r="A880" s="3"/>
      <c r="B880" s="3"/>
      <c r="C880" s="3"/>
      <c r="D880" s="3"/>
      <c r="E880" s="3"/>
      <c r="F880" s="3"/>
      <c r="G880" s="3"/>
      <c r="H880" s="3"/>
      <c r="I880" s="3"/>
      <c r="J880" s="3"/>
      <c r="K880" s="3"/>
      <c r="L880" s="3"/>
      <c r="M880" s="3"/>
      <c r="N880" s="3"/>
    </row>
    <row r="881" spans="1:14" ht="12.75">
      <c r="A881" s="3"/>
      <c r="B881" s="3"/>
      <c r="C881" s="3"/>
      <c r="D881" s="3"/>
      <c r="E881" s="3"/>
      <c r="F881" s="3"/>
      <c r="G881" s="3"/>
      <c r="H881" s="3"/>
      <c r="I881" s="3"/>
      <c r="J881" s="3"/>
      <c r="K881" s="3"/>
      <c r="L881" s="3"/>
      <c r="M881" s="3"/>
      <c r="N881" s="3"/>
    </row>
    <row r="882" spans="1:14" ht="12.75">
      <c r="A882" s="3"/>
      <c r="B882" s="3"/>
      <c r="C882" s="3"/>
      <c r="D882" s="3"/>
      <c r="E882" s="3"/>
      <c r="F882" s="3"/>
      <c r="G882" s="3"/>
      <c r="H882" s="3"/>
      <c r="I882" s="3"/>
      <c r="J882" s="3"/>
      <c r="K882" s="3"/>
      <c r="L882" s="3"/>
      <c r="M882" s="3"/>
      <c r="N882" s="3"/>
    </row>
    <row r="883" spans="1:14" ht="12.75">
      <c r="A883" s="3"/>
      <c r="B883" s="3"/>
      <c r="C883" s="3"/>
      <c r="D883" s="3"/>
      <c r="E883" s="3"/>
      <c r="F883" s="3"/>
      <c r="G883" s="3"/>
      <c r="H883" s="3"/>
      <c r="I883" s="3"/>
      <c r="J883" s="3"/>
      <c r="K883" s="3"/>
      <c r="L883" s="3"/>
      <c r="M883" s="3"/>
      <c r="N883" s="3"/>
    </row>
    <row r="884" spans="1:14" ht="12.75">
      <c r="A884" s="3"/>
      <c r="B884" s="3"/>
      <c r="C884" s="3"/>
      <c r="D884" s="3"/>
      <c r="E884" s="3"/>
      <c r="F884" s="3"/>
      <c r="G884" s="3"/>
      <c r="H884" s="3"/>
      <c r="I884" s="3"/>
      <c r="J884" s="3"/>
      <c r="K884" s="3"/>
      <c r="L884" s="3"/>
      <c r="M884" s="3"/>
      <c r="N884" s="3"/>
    </row>
    <row r="885" spans="1:14" ht="12.75">
      <c r="A885" s="3"/>
      <c r="B885" s="3"/>
      <c r="C885" s="3"/>
      <c r="D885" s="3"/>
      <c r="E885" s="3"/>
      <c r="F885" s="3"/>
      <c r="G885" s="3"/>
      <c r="H885" s="3"/>
      <c r="I885" s="3"/>
      <c r="J885" s="3"/>
      <c r="K885" s="3"/>
      <c r="L885" s="3"/>
      <c r="M885" s="3"/>
      <c r="N885" s="3"/>
    </row>
    <row r="886" spans="1:14" ht="12.75">
      <c r="A886" s="3"/>
      <c r="B886" s="3"/>
      <c r="C886" s="3"/>
      <c r="D886" s="3"/>
      <c r="E886" s="3"/>
      <c r="F886" s="3"/>
      <c r="G886" s="3"/>
      <c r="H886" s="3"/>
      <c r="I886" s="3"/>
      <c r="J886" s="3"/>
      <c r="K886" s="3"/>
      <c r="L886" s="3"/>
      <c r="M886" s="3"/>
      <c r="N886" s="3"/>
    </row>
    <row r="887" spans="1:14" ht="12.75">
      <c r="A887" s="3"/>
      <c r="B887" s="3"/>
      <c r="C887" s="3"/>
      <c r="D887" s="3"/>
      <c r="E887" s="3"/>
      <c r="F887" s="3"/>
      <c r="G887" s="3"/>
      <c r="H887" s="3"/>
      <c r="I887" s="3"/>
      <c r="J887" s="3"/>
      <c r="K887" s="3"/>
      <c r="L887" s="3"/>
      <c r="M887" s="3"/>
      <c r="N887" s="3"/>
    </row>
    <row r="888" spans="1:14" ht="12.75">
      <c r="A888" s="3"/>
      <c r="B888" s="3"/>
      <c r="C888" s="3"/>
      <c r="D888" s="3"/>
      <c r="E888" s="3"/>
      <c r="F888" s="3"/>
      <c r="G888" s="3"/>
      <c r="H888" s="3"/>
      <c r="I888" s="3"/>
      <c r="J888" s="3"/>
      <c r="K888" s="3"/>
      <c r="L888" s="3"/>
      <c r="M888" s="3"/>
      <c r="N888" s="3"/>
    </row>
    <row r="889" spans="1:14" ht="12.75">
      <c r="A889" s="3"/>
      <c r="B889" s="3"/>
      <c r="C889" s="3"/>
      <c r="D889" s="3"/>
      <c r="E889" s="3"/>
      <c r="F889" s="3"/>
      <c r="G889" s="3"/>
      <c r="H889" s="3"/>
      <c r="I889" s="3"/>
      <c r="J889" s="3"/>
      <c r="K889" s="3"/>
      <c r="L889" s="3"/>
      <c r="M889" s="3"/>
      <c r="N889" s="3"/>
    </row>
    <row r="890" spans="1:14" ht="12.75">
      <c r="A890" s="3"/>
      <c r="B890" s="3"/>
      <c r="C890" s="3"/>
      <c r="D890" s="3"/>
      <c r="E890" s="3"/>
      <c r="F890" s="3"/>
      <c r="G890" s="3"/>
      <c r="H890" s="3"/>
      <c r="I890" s="3"/>
      <c r="J890" s="3"/>
      <c r="K890" s="3"/>
      <c r="L890" s="3"/>
      <c r="M890" s="3"/>
      <c r="N890" s="3"/>
    </row>
    <row r="891" spans="1:14" ht="12.75">
      <c r="A891" s="3"/>
      <c r="B891" s="3"/>
      <c r="C891" s="3"/>
      <c r="D891" s="3"/>
      <c r="E891" s="3"/>
      <c r="F891" s="3"/>
      <c r="G891" s="3"/>
      <c r="H891" s="3"/>
      <c r="I891" s="3"/>
      <c r="J891" s="3"/>
      <c r="K891" s="3"/>
      <c r="L891" s="3"/>
      <c r="M891" s="3"/>
      <c r="N891" s="3"/>
    </row>
    <row r="892" spans="1:14" ht="12.75">
      <c r="A892" s="3"/>
      <c r="B892" s="3"/>
      <c r="C892" s="3"/>
      <c r="D892" s="3"/>
      <c r="E892" s="3"/>
      <c r="F892" s="3"/>
      <c r="G892" s="3"/>
      <c r="H892" s="3"/>
      <c r="I892" s="3"/>
      <c r="J892" s="3"/>
      <c r="K892" s="3"/>
      <c r="L892" s="3"/>
      <c r="M892" s="3"/>
      <c r="N892" s="3"/>
    </row>
    <row r="893" spans="1:14" ht="12.75">
      <c r="A893" s="3"/>
      <c r="B893" s="3"/>
      <c r="C893" s="3"/>
      <c r="D893" s="3"/>
      <c r="E893" s="3"/>
      <c r="F893" s="3"/>
      <c r="G893" s="3"/>
      <c r="H893" s="3"/>
      <c r="I893" s="3"/>
      <c r="J893" s="3"/>
      <c r="K893" s="3"/>
      <c r="L893" s="3"/>
      <c r="M893" s="3"/>
      <c r="N893" s="3"/>
    </row>
    <row r="894" spans="1:14" ht="12.75">
      <c r="A894" s="3"/>
      <c r="B894" s="3"/>
      <c r="C894" s="3"/>
      <c r="D894" s="3"/>
      <c r="E894" s="3"/>
      <c r="F894" s="3"/>
      <c r="G894" s="3"/>
      <c r="H894" s="3"/>
      <c r="I894" s="3"/>
      <c r="J894" s="3"/>
      <c r="K894" s="3"/>
      <c r="L894" s="3"/>
      <c r="M894" s="3"/>
      <c r="N894" s="3"/>
    </row>
    <row r="895" spans="1:14" ht="12.75">
      <c r="A895" s="3"/>
      <c r="B895" s="3"/>
      <c r="C895" s="3"/>
      <c r="D895" s="3"/>
      <c r="E895" s="3"/>
      <c r="F895" s="3"/>
      <c r="G895" s="3"/>
      <c r="H895" s="3"/>
      <c r="I895" s="3"/>
      <c r="J895" s="3"/>
      <c r="K895" s="3"/>
      <c r="L895" s="3"/>
      <c r="M895" s="3"/>
      <c r="N895" s="3"/>
    </row>
    <row r="896" spans="1:14" ht="12.75">
      <c r="A896" s="3"/>
      <c r="B896" s="3"/>
      <c r="C896" s="3"/>
      <c r="D896" s="3"/>
      <c r="E896" s="3"/>
      <c r="F896" s="3"/>
      <c r="G896" s="3"/>
      <c r="H896" s="3"/>
      <c r="I896" s="3"/>
      <c r="J896" s="3"/>
      <c r="K896" s="3"/>
      <c r="L896" s="3"/>
      <c r="M896" s="3"/>
      <c r="N896" s="3"/>
    </row>
    <row r="897" spans="1:14" ht="12.75">
      <c r="A897" s="3"/>
      <c r="B897" s="3"/>
      <c r="C897" s="3"/>
      <c r="D897" s="3"/>
      <c r="E897" s="3"/>
      <c r="F897" s="3"/>
      <c r="G897" s="3"/>
      <c r="H897" s="3"/>
      <c r="I897" s="3"/>
      <c r="J897" s="3"/>
      <c r="K897" s="3"/>
      <c r="L897" s="3"/>
      <c r="M897" s="3"/>
      <c r="N897" s="3"/>
    </row>
    <row r="898" spans="1:14" ht="12.75">
      <c r="A898" s="3"/>
      <c r="B898" s="3"/>
      <c r="C898" s="3"/>
      <c r="D898" s="3"/>
      <c r="E898" s="3"/>
      <c r="F898" s="3"/>
      <c r="G898" s="3"/>
      <c r="H898" s="3"/>
      <c r="I898" s="3"/>
      <c r="J898" s="3"/>
      <c r="K898" s="3"/>
      <c r="L898" s="3"/>
      <c r="M898" s="3"/>
      <c r="N898" s="3"/>
    </row>
    <row r="899" spans="1:14" ht="12.75">
      <c r="A899" s="3"/>
      <c r="B899" s="3"/>
      <c r="C899" s="3"/>
      <c r="D899" s="3"/>
      <c r="E899" s="3"/>
      <c r="F899" s="3"/>
      <c r="G899" s="3"/>
      <c r="H899" s="3"/>
      <c r="I899" s="3"/>
      <c r="J899" s="3"/>
      <c r="K899" s="3"/>
      <c r="L899" s="3"/>
      <c r="M899" s="3"/>
      <c r="N899" s="3"/>
    </row>
    <row r="900" spans="1:14" ht="12.75">
      <c r="A900" s="3"/>
      <c r="B900" s="3"/>
      <c r="C900" s="3"/>
      <c r="D900" s="3"/>
      <c r="E900" s="3"/>
      <c r="F900" s="3"/>
      <c r="G900" s="3"/>
      <c r="H900" s="3"/>
      <c r="I900" s="3"/>
      <c r="J900" s="3"/>
      <c r="K900" s="3"/>
      <c r="L900" s="3"/>
      <c r="M900" s="3"/>
      <c r="N900" s="3"/>
    </row>
    <row r="901" spans="1:14" ht="12.75">
      <c r="A901" s="3"/>
      <c r="B901" s="3"/>
      <c r="C901" s="3"/>
      <c r="D901" s="3"/>
      <c r="E901" s="3"/>
      <c r="F901" s="3"/>
      <c r="G901" s="3"/>
      <c r="H901" s="3"/>
      <c r="I901" s="3"/>
      <c r="J901" s="3"/>
      <c r="K901" s="3"/>
      <c r="L901" s="3"/>
      <c r="M901" s="3"/>
      <c r="N901" s="3"/>
    </row>
    <row r="902" spans="1:14" ht="12.75">
      <c r="A902" s="3"/>
      <c r="B902" s="3"/>
      <c r="C902" s="3"/>
      <c r="D902" s="3"/>
      <c r="E902" s="3"/>
      <c r="F902" s="3"/>
      <c r="G902" s="3"/>
      <c r="H902" s="3"/>
      <c r="I902" s="3"/>
      <c r="J902" s="3"/>
      <c r="K902" s="3"/>
      <c r="L902" s="3"/>
      <c r="M902" s="3"/>
      <c r="N902" s="3"/>
    </row>
    <row r="903" spans="1:14" ht="12.75">
      <c r="A903" s="3"/>
      <c r="B903" s="3"/>
      <c r="C903" s="3"/>
      <c r="D903" s="3"/>
      <c r="E903" s="3"/>
      <c r="F903" s="3"/>
      <c r="G903" s="3"/>
      <c r="H903" s="3"/>
      <c r="I903" s="3"/>
      <c r="J903" s="3"/>
      <c r="K903" s="3"/>
      <c r="L903" s="3"/>
      <c r="M903" s="3"/>
      <c r="N903" s="3"/>
    </row>
    <row r="904" spans="1:14" ht="12.75">
      <c r="A904" s="3"/>
      <c r="B904" s="3"/>
      <c r="C904" s="3"/>
      <c r="D904" s="3"/>
      <c r="E904" s="3"/>
      <c r="F904" s="3"/>
      <c r="G904" s="3"/>
      <c r="H904" s="3"/>
      <c r="I904" s="3"/>
      <c r="J904" s="3"/>
      <c r="K904" s="3"/>
      <c r="L904" s="3"/>
      <c r="M904" s="3"/>
      <c r="N904" s="3"/>
    </row>
    <row r="905" spans="1:14" ht="12.75">
      <c r="A905" s="3"/>
      <c r="B905" s="3"/>
      <c r="C905" s="3"/>
      <c r="D905" s="3"/>
      <c r="E905" s="3"/>
      <c r="F905" s="3"/>
      <c r="G905" s="3"/>
      <c r="H905" s="3"/>
      <c r="I905" s="3"/>
      <c r="J905" s="3"/>
      <c r="K905" s="3"/>
      <c r="L905" s="3"/>
      <c r="M905" s="3"/>
      <c r="N905" s="3"/>
    </row>
    <row r="906" spans="1:14" ht="12.75">
      <c r="A906" s="3"/>
      <c r="B906" s="3"/>
      <c r="C906" s="3"/>
      <c r="D906" s="3"/>
      <c r="E906" s="3"/>
      <c r="F906" s="3"/>
      <c r="G906" s="3"/>
      <c r="H906" s="3"/>
      <c r="I906" s="3"/>
      <c r="J906" s="3"/>
      <c r="K906" s="3"/>
      <c r="L906" s="3"/>
      <c r="M906" s="3"/>
      <c r="N906" s="3"/>
    </row>
    <row r="907" spans="1:14" ht="12.75">
      <c r="A907" s="3"/>
      <c r="B907" s="3"/>
      <c r="C907" s="3"/>
      <c r="D907" s="3"/>
      <c r="E907" s="3"/>
      <c r="F907" s="3"/>
      <c r="G907" s="3"/>
      <c r="H907" s="3"/>
      <c r="I907" s="3"/>
      <c r="J907" s="3"/>
      <c r="K907" s="3"/>
      <c r="L907" s="3"/>
      <c r="M907" s="3"/>
      <c r="N907" s="3"/>
    </row>
    <row r="908" spans="1:14" ht="12.75">
      <c r="A908" s="3"/>
      <c r="B908" s="3"/>
      <c r="C908" s="3"/>
      <c r="D908" s="3"/>
      <c r="E908" s="3"/>
      <c r="F908" s="3"/>
      <c r="G908" s="3"/>
      <c r="H908" s="3"/>
      <c r="I908" s="3"/>
      <c r="J908" s="3"/>
      <c r="K908" s="3"/>
      <c r="L908" s="3"/>
      <c r="M908" s="3"/>
      <c r="N908" s="3"/>
    </row>
    <row r="909" spans="1:14" ht="12.75">
      <c r="A909" s="3"/>
      <c r="B909" s="3"/>
      <c r="C909" s="3"/>
      <c r="D909" s="3"/>
      <c r="E909" s="3"/>
      <c r="F909" s="3"/>
      <c r="G909" s="3"/>
      <c r="H909" s="3"/>
      <c r="I909" s="3"/>
      <c r="J909" s="3"/>
      <c r="K909" s="3"/>
      <c r="L909" s="3"/>
      <c r="M909" s="3"/>
      <c r="N909" s="3"/>
    </row>
    <row r="910" spans="1:14" ht="12.75">
      <c r="A910" s="3"/>
      <c r="B910" s="3"/>
      <c r="C910" s="3"/>
      <c r="D910" s="3"/>
      <c r="E910" s="3"/>
      <c r="F910" s="3"/>
      <c r="G910" s="3"/>
      <c r="H910" s="3"/>
      <c r="I910" s="3"/>
      <c r="J910" s="3"/>
      <c r="K910" s="3"/>
      <c r="L910" s="3"/>
      <c r="M910" s="3"/>
      <c r="N910" s="3"/>
    </row>
    <row r="911" spans="1:14" ht="12.75">
      <c r="A911" s="3"/>
      <c r="B911" s="3"/>
      <c r="C911" s="3"/>
      <c r="D911" s="3"/>
      <c r="E911" s="3"/>
      <c r="F911" s="3"/>
      <c r="G911" s="3"/>
      <c r="H911" s="3"/>
      <c r="I911" s="3"/>
      <c r="J911" s="3"/>
      <c r="K911" s="3"/>
      <c r="L911" s="3"/>
      <c r="M911" s="3"/>
      <c r="N911" s="3"/>
    </row>
    <row r="912" spans="1:14" ht="12.75">
      <c r="A912" s="3"/>
      <c r="B912" s="3"/>
      <c r="C912" s="3"/>
      <c r="D912" s="3"/>
      <c r="E912" s="3"/>
      <c r="F912" s="3"/>
      <c r="G912" s="3"/>
      <c r="H912" s="3"/>
      <c r="I912" s="3"/>
      <c r="J912" s="3"/>
      <c r="K912" s="3"/>
      <c r="L912" s="3"/>
      <c r="M912" s="3"/>
      <c r="N912" s="3"/>
    </row>
    <row r="913" spans="1:14" ht="12.75">
      <c r="A913" s="3"/>
      <c r="B913" s="3"/>
      <c r="C913" s="3"/>
      <c r="D913" s="3"/>
      <c r="E913" s="3"/>
      <c r="F913" s="3"/>
      <c r="G913" s="3"/>
      <c r="H913" s="3"/>
      <c r="I913" s="3"/>
      <c r="J913" s="3"/>
      <c r="K913" s="3"/>
      <c r="L913" s="3"/>
      <c r="M913" s="3"/>
      <c r="N913" s="3"/>
    </row>
    <row r="914" spans="1:14" ht="12.75">
      <c r="A914" s="3"/>
      <c r="B914" s="3"/>
      <c r="C914" s="3"/>
      <c r="D914" s="3"/>
      <c r="E914" s="3"/>
      <c r="F914" s="3"/>
      <c r="G914" s="3"/>
      <c r="H914" s="3"/>
      <c r="I914" s="3"/>
      <c r="J914" s="3"/>
      <c r="K914" s="3"/>
      <c r="L914" s="3"/>
      <c r="M914" s="3"/>
      <c r="N914" s="3"/>
    </row>
    <row r="915" spans="1:14" ht="12.75">
      <c r="A915" s="3"/>
      <c r="B915" s="3"/>
      <c r="C915" s="3"/>
      <c r="D915" s="3"/>
      <c r="E915" s="3"/>
      <c r="F915" s="3"/>
      <c r="G915" s="3"/>
      <c r="H915" s="3"/>
      <c r="I915" s="3"/>
      <c r="J915" s="3"/>
      <c r="K915" s="3"/>
      <c r="L915" s="3"/>
      <c r="M915" s="3"/>
      <c r="N915" s="3"/>
    </row>
    <row r="916" spans="1:14" ht="12.75">
      <c r="A916" s="3"/>
      <c r="B916" s="3"/>
      <c r="C916" s="3"/>
      <c r="D916" s="3"/>
      <c r="E916" s="3"/>
      <c r="F916" s="3"/>
      <c r="G916" s="3"/>
      <c r="H916" s="3"/>
      <c r="I916" s="3"/>
      <c r="J916" s="3"/>
      <c r="K916" s="3"/>
      <c r="L916" s="3"/>
      <c r="M916" s="3"/>
      <c r="N916" s="3"/>
    </row>
    <row r="917" spans="1:14" ht="12.75">
      <c r="A917" s="3"/>
      <c r="B917" s="3"/>
      <c r="C917" s="3"/>
      <c r="D917" s="3"/>
      <c r="E917" s="3"/>
      <c r="F917" s="3"/>
      <c r="G917" s="3"/>
      <c r="H917" s="3"/>
      <c r="I917" s="3"/>
      <c r="J917" s="3"/>
      <c r="K917" s="3"/>
      <c r="L917" s="3"/>
      <c r="M917" s="3"/>
      <c r="N917" s="3"/>
    </row>
    <row r="918" spans="1:14" ht="12.75">
      <c r="A918" s="3"/>
      <c r="B918" s="3"/>
      <c r="C918" s="3"/>
      <c r="D918" s="3"/>
      <c r="E918" s="3"/>
      <c r="F918" s="3"/>
      <c r="G918" s="3"/>
      <c r="H918" s="3"/>
      <c r="I918" s="3"/>
      <c r="J918" s="3"/>
      <c r="K918" s="3"/>
      <c r="L918" s="3"/>
      <c r="M918" s="3"/>
      <c r="N918" s="3"/>
    </row>
    <row r="919" spans="1:14" ht="12.75">
      <c r="A919" s="3"/>
      <c r="B919" s="3"/>
      <c r="C919" s="3"/>
      <c r="D919" s="3"/>
      <c r="E919" s="3"/>
      <c r="F919" s="3"/>
      <c r="G919" s="3"/>
      <c r="H919" s="3"/>
      <c r="I919" s="3"/>
      <c r="J919" s="3"/>
      <c r="K919" s="3"/>
      <c r="L919" s="3"/>
      <c r="M919" s="3"/>
      <c r="N919" s="3"/>
    </row>
    <row r="920" spans="1:14" ht="12.75">
      <c r="A920" s="3"/>
      <c r="B920" s="3"/>
      <c r="C920" s="3"/>
      <c r="D920" s="3"/>
      <c r="E920" s="3"/>
      <c r="F920" s="3"/>
      <c r="G920" s="3"/>
      <c r="H920" s="3"/>
      <c r="I920" s="3"/>
      <c r="J920" s="3"/>
      <c r="K920" s="3"/>
      <c r="L920" s="3"/>
      <c r="M920" s="3"/>
      <c r="N920" s="3"/>
    </row>
    <row r="921" spans="1:14" ht="12.75">
      <c r="A921" s="3"/>
      <c r="B921" s="3"/>
      <c r="C921" s="3"/>
      <c r="D921" s="3"/>
      <c r="E921" s="3"/>
      <c r="F921" s="3"/>
      <c r="G921" s="3"/>
      <c r="H921" s="3"/>
      <c r="I921" s="3"/>
      <c r="J921" s="3"/>
      <c r="K921" s="3"/>
      <c r="L921" s="3"/>
      <c r="M921" s="3"/>
      <c r="N921" s="3"/>
    </row>
    <row r="922" spans="1:14" ht="12.75">
      <c r="A922" s="3"/>
      <c r="B922" s="3"/>
      <c r="C922" s="3"/>
      <c r="D922" s="3"/>
      <c r="E922" s="3"/>
      <c r="F922" s="3"/>
      <c r="G922" s="3"/>
      <c r="H922" s="3"/>
      <c r="I922" s="3"/>
      <c r="J922" s="3"/>
      <c r="K922" s="3"/>
      <c r="L922" s="3"/>
      <c r="M922" s="3"/>
      <c r="N922" s="3"/>
    </row>
    <row r="923" spans="1:14" ht="12.75">
      <c r="A923" s="3"/>
      <c r="B923" s="3"/>
      <c r="C923" s="3"/>
      <c r="D923" s="3"/>
      <c r="E923" s="3"/>
      <c r="F923" s="3"/>
      <c r="G923" s="3"/>
      <c r="H923" s="3"/>
      <c r="I923" s="3"/>
      <c r="J923" s="3"/>
      <c r="K923" s="3"/>
      <c r="L923" s="3"/>
      <c r="M923" s="3"/>
      <c r="N923" s="3"/>
    </row>
    <row r="924" spans="1:14" ht="12.75">
      <c r="A924" s="3"/>
      <c r="B924" s="3"/>
      <c r="C924" s="3"/>
      <c r="D924" s="3"/>
      <c r="E924" s="3"/>
      <c r="F924" s="3"/>
      <c r="G924" s="3"/>
      <c r="H924" s="3"/>
      <c r="I924" s="3"/>
      <c r="J924" s="3"/>
      <c r="K924" s="3"/>
      <c r="L924" s="3"/>
      <c r="M924" s="3"/>
      <c r="N924" s="3"/>
    </row>
    <row r="925" spans="1:14" ht="12.75">
      <c r="A925" s="3"/>
      <c r="B925" s="3"/>
      <c r="C925" s="3"/>
      <c r="D925" s="3"/>
      <c r="E925" s="3"/>
      <c r="F925" s="3"/>
      <c r="G925" s="3"/>
      <c r="H925" s="3"/>
      <c r="I925" s="3"/>
      <c r="J925" s="3"/>
      <c r="K925" s="3"/>
      <c r="L925" s="3"/>
      <c r="M925" s="3"/>
      <c r="N925" s="3"/>
    </row>
    <row r="926" spans="1:14" ht="12.75">
      <c r="A926" s="3"/>
      <c r="B926" s="3"/>
      <c r="C926" s="3"/>
      <c r="D926" s="3"/>
      <c r="E926" s="3"/>
      <c r="F926" s="3"/>
      <c r="G926" s="3"/>
      <c r="H926" s="3"/>
      <c r="I926" s="3"/>
      <c r="J926" s="3"/>
      <c r="K926" s="3"/>
      <c r="L926" s="3"/>
      <c r="M926" s="3"/>
      <c r="N926" s="3"/>
    </row>
    <row r="927" spans="1:14" ht="12.75">
      <c r="A927" s="3"/>
      <c r="B927" s="3"/>
      <c r="C927" s="3"/>
      <c r="D927" s="3"/>
      <c r="E927" s="3"/>
      <c r="F927" s="3"/>
      <c r="G927" s="3"/>
      <c r="H927" s="3"/>
      <c r="I927" s="3"/>
      <c r="J927" s="3"/>
      <c r="K927" s="3"/>
      <c r="L927" s="3"/>
      <c r="M927" s="3"/>
      <c r="N927" s="3"/>
    </row>
    <row r="928" spans="1:14" ht="12.75">
      <c r="A928" s="3"/>
      <c r="B928" s="3"/>
      <c r="C928" s="3"/>
      <c r="D928" s="3"/>
      <c r="E928" s="3"/>
      <c r="F928" s="3"/>
      <c r="G928" s="3"/>
      <c r="H928" s="3"/>
      <c r="I928" s="3"/>
      <c r="J928" s="3"/>
      <c r="K928" s="3"/>
      <c r="L928" s="3"/>
      <c r="M928" s="3"/>
      <c r="N928" s="3"/>
    </row>
    <row r="929" spans="1:14" ht="12.75">
      <c r="A929" s="3"/>
      <c r="B929" s="3"/>
      <c r="C929" s="3"/>
      <c r="D929" s="3"/>
      <c r="E929" s="3"/>
      <c r="F929" s="3"/>
      <c r="G929" s="3"/>
      <c r="H929" s="3"/>
      <c r="I929" s="3"/>
      <c r="J929" s="3"/>
      <c r="K929" s="3"/>
      <c r="L929" s="3"/>
      <c r="M929" s="3"/>
      <c r="N929" s="3"/>
    </row>
    <row r="930" spans="1:14" ht="12.75">
      <c r="A930" s="3"/>
      <c r="B930" s="3"/>
      <c r="C930" s="3"/>
      <c r="D930" s="3"/>
      <c r="E930" s="3"/>
      <c r="F930" s="3"/>
      <c r="G930" s="3"/>
      <c r="H930" s="3"/>
      <c r="I930" s="3"/>
      <c r="J930" s="3"/>
      <c r="K930" s="3"/>
      <c r="L930" s="3"/>
      <c r="M930" s="3"/>
      <c r="N930" s="3"/>
    </row>
    <row r="931" spans="1:14" ht="12.75">
      <c r="A931" s="3"/>
      <c r="B931" s="3"/>
      <c r="C931" s="3"/>
      <c r="D931" s="3"/>
      <c r="E931" s="3"/>
      <c r="F931" s="3"/>
      <c r="G931" s="3"/>
      <c r="H931" s="3"/>
      <c r="I931" s="3"/>
      <c r="J931" s="3"/>
      <c r="K931" s="3"/>
      <c r="L931" s="3"/>
      <c r="M931" s="3"/>
      <c r="N931" s="3"/>
    </row>
    <row r="932" spans="1:14" ht="12.75">
      <c r="A932" s="3"/>
      <c r="B932" s="3"/>
      <c r="C932" s="3"/>
      <c r="D932" s="3"/>
      <c r="E932" s="3"/>
      <c r="F932" s="3"/>
      <c r="G932" s="3"/>
      <c r="H932" s="3"/>
      <c r="I932" s="3"/>
      <c r="J932" s="3"/>
      <c r="K932" s="3"/>
      <c r="L932" s="3"/>
      <c r="M932" s="3"/>
      <c r="N932" s="3"/>
    </row>
    <row r="933" spans="1:14" ht="12.75">
      <c r="A933" s="3"/>
      <c r="B933" s="3"/>
      <c r="C933" s="3"/>
      <c r="D933" s="3"/>
      <c r="E933" s="3"/>
      <c r="F933" s="3"/>
      <c r="G933" s="3"/>
      <c r="H933" s="3"/>
      <c r="I933" s="3"/>
      <c r="J933" s="3"/>
      <c r="K933" s="3"/>
      <c r="L933" s="3"/>
      <c r="M933" s="3"/>
      <c r="N933" s="3"/>
    </row>
    <row r="934" spans="1:14" ht="12.75">
      <c r="A934" s="3"/>
      <c r="B934" s="3"/>
      <c r="C934" s="3"/>
      <c r="D934" s="3"/>
      <c r="E934" s="3"/>
      <c r="F934" s="3"/>
      <c r="G934" s="3"/>
      <c r="H934" s="3"/>
      <c r="I934" s="3"/>
      <c r="J934" s="3"/>
      <c r="K934" s="3"/>
      <c r="L934" s="3"/>
      <c r="M934" s="3"/>
      <c r="N934" s="3"/>
    </row>
    <row r="935" spans="1:14" ht="12.75">
      <c r="A935" s="3"/>
      <c r="B935" s="3"/>
      <c r="C935" s="3"/>
      <c r="D935" s="3"/>
      <c r="E935" s="3"/>
      <c r="F935" s="3"/>
      <c r="G935" s="3"/>
      <c r="H935" s="3"/>
      <c r="I935" s="3"/>
      <c r="J935" s="3"/>
      <c r="K935" s="3"/>
      <c r="L935" s="3"/>
      <c r="M935" s="3"/>
      <c r="N935" s="3"/>
    </row>
    <row r="936" spans="1:14" ht="12.75">
      <c r="A936" s="3"/>
      <c r="B936" s="3"/>
      <c r="C936" s="3"/>
      <c r="D936" s="3"/>
      <c r="E936" s="3"/>
      <c r="F936" s="3"/>
      <c r="G936" s="3"/>
      <c r="H936" s="3"/>
      <c r="I936" s="3"/>
      <c r="J936" s="3"/>
      <c r="K936" s="3"/>
      <c r="L936" s="3"/>
      <c r="M936" s="3"/>
      <c r="N936" s="3"/>
    </row>
    <row r="937" spans="1:14" ht="12.75">
      <c r="A937" s="3"/>
      <c r="B937" s="3"/>
      <c r="C937" s="3"/>
      <c r="D937" s="3"/>
      <c r="E937" s="3"/>
      <c r="F937" s="3"/>
      <c r="G937" s="3"/>
      <c r="H937" s="3"/>
      <c r="I937" s="3"/>
      <c r="J937" s="3"/>
      <c r="K937" s="3"/>
      <c r="L937" s="3"/>
      <c r="M937" s="3"/>
      <c r="N937" s="3"/>
    </row>
    <row r="938" spans="1:14" ht="12.75">
      <c r="A938" s="3"/>
      <c r="B938" s="3"/>
      <c r="C938" s="3"/>
      <c r="D938" s="3"/>
      <c r="E938" s="3"/>
      <c r="F938" s="3"/>
      <c r="G938" s="3"/>
      <c r="H938" s="3"/>
      <c r="I938" s="3"/>
      <c r="J938" s="3"/>
      <c r="K938" s="3"/>
      <c r="L938" s="3"/>
      <c r="M938" s="3"/>
      <c r="N938" s="3"/>
    </row>
    <row r="939" spans="1:14" ht="12.75">
      <c r="A939" s="3"/>
      <c r="B939" s="3"/>
      <c r="C939" s="3"/>
      <c r="D939" s="3"/>
      <c r="E939" s="3"/>
      <c r="F939" s="3"/>
      <c r="G939" s="3"/>
      <c r="H939" s="3"/>
      <c r="I939" s="3"/>
      <c r="J939" s="3"/>
      <c r="K939" s="3"/>
      <c r="L939" s="3"/>
      <c r="M939" s="3"/>
      <c r="N939" s="3"/>
    </row>
    <row r="940" spans="1:14" ht="12.75">
      <c r="A940" s="3"/>
      <c r="B940" s="3"/>
      <c r="C940" s="3"/>
      <c r="D940" s="3"/>
      <c r="E940" s="3"/>
      <c r="F940" s="3"/>
      <c r="G940" s="3"/>
      <c r="H940" s="3"/>
      <c r="I940" s="3"/>
      <c r="J940" s="3"/>
      <c r="K940" s="3"/>
      <c r="L940" s="3"/>
      <c r="M940" s="3"/>
      <c r="N940" s="3"/>
    </row>
    <row r="941" spans="1:14" ht="12.75">
      <c r="A941" s="3"/>
      <c r="B941" s="3"/>
      <c r="C941" s="3"/>
      <c r="D941" s="3"/>
      <c r="E941" s="3"/>
      <c r="F941" s="3"/>
      <c r="G941" s="3"/>
      <c r="H941" s="3"/>
      <c r="I941" s="3"/>
      <c r="J941" s="3"/>
      <c r="K941" s="3"/>
      <c r="L941" s="3"/>
      <c r="M941" s="3"/>
      <c r="N941" s="3"/>
    </row>
    <row r="942" spans="1:14" ht="12.75">
      <c r="A942" s="3"/>
      <c r="B942" s="3"/>
      <c r="C942" s="3"/>
      <c r="D942" s="3"/>
      <c r="E942" s="3"/>
      <c r="F942" s="3"/>
      <c r="G942" s="3"/>
      <c r="H942" s="3"/>
      <c r="I942" s="3"/>
      <c r="J942" s="3"/>
      <c r="K942" s="3"/>
      <c r="L942" s="3"/>
      <c r="M942" s="3"/>
      <c r="N942" s="3"/>
    </row>
    <row r="943" spans="1:14" ht="12.75">
      <c r="A943" s="3"/>
      <c r="B943" s="3"/>
      <c r="C943" s="3"/>
      <c r="D943" s="3"/>
      <c r="E943" s="3"/>
      <c r="F943" s="3"/>
      <c r="G943" s="3"/>
      <c r="H943" s="3"/>
      <c r="I943" s="3"/>
      <c r="J943" s="3"/>
      <c r="K943" s="3"/>
      <c r="L943" s="3"/>
      <c r="M943" s="3"/>
      <c r="N943" s="3"/>
    </row>
    <row r="944" spans="1:14" ht="12.75">
      <c r="A944" s="3"/>
      <c r="B944" s="3"/>
      <c r="C944" s="3"/>
      <c r="D944" s="3"/>
      <c r="E944" s="3"/>
      <c r="F944" s="3"/>
      <c r="G944" s="3"/>
      <c r="H944" s="3"/>
      <c r="I944" s="3"/>
      <c r="J944" s="3"/>
      <c r="K944" s="3"/>
      <c r="L944" s="3"/>
      <c r="M944" s="3"/>
      <c r="N944" s="3"/>
    </row>
    <row r="945" spans="1:14" ht="12.75">
      <c r="A945" s="3"/>
      <c r="B945" s="3"/>
      <c r="C945" s="3"/>
      <c r="D945" s="3"/>
      <c r="E945" s="3"/>
      <c r="F945" s="3"/>
      <c r="G945" s="3"/>
      <c r="H945" s="3"/>
      <c r="I945" s="3"/>
      <c r="J945" s="3"/>
      <c r="K945" s="3"/>
      <c r="L945" s="3"/>
      <c r="M945" s="3"/>
      <c r="N945" s="3"/>
    </row>
    <row r="946" spans="1:14" ht="12.75">
      <c r="A946" s="3"/>
      <c r="B946" s="3"/>
      <c r="C946" s="3"/>
      <c r="D946" s="3"/>
      <c r="E946" s="3"/>
      <c r="F946" s="3"/>
      <c r="G946" s="3"/>
      <c r="H946" s="3"/>
      <c r="I946" s="3"/>
      <c r="J946" s="3"/>
      <c r="K946" s="3"/>
      <c r="L946" s="3"/>
      <c r="M946" s="3"/>
      <c r="N946" s="3"/>
    </row>
    <row r="947" spans="1:14" ht="12.75">
      <c r="A947" s="3"/>
      <c r="B947" s="3"/>
      <c r="C947" s="3"/>
      <c r="D947" s="3"/>
      <c r="E947" s="3"/>
      <c r="F947" s="3"/>
      <c r="G947" s="3"/>
      <c r="H947" s="3"/>
      <c r="I947" s="3"/>
      <c r="J947" s="3"/>
      <c r="K947" s="3"/>
      <c r="L947" s="3"/>
      <c r="M947" s="3"/>
      <c r="N947" s="3"/>
    </row>
    <row r="948" spans="1:14" ht="12.75">
      <c r="A948" s="3"/>
      <c r="B948" s="3"/>
      <c r="C948" s="3"/>
      <c r="D948" s="3"/>
      <c r="E948" s="3"/>
      <c r="F948" s="3"/>
      <c r="G948" s="3"/>
      <c r="H948" s="3"/>
      <c r="I948" s="3"/>
      <c r="J948" s="3"/>
      <c r="K948" s="3"/>
      <c r="L948" s="3"/>
      <c r="M948" s="3"/>
      <c r="N948" s="3"/>
    </row>
    <row r="949" spans="1:14" ht="12.75">
      <c r="A949" s="3"/>
      <c r="B949" s="3"/>
      <c r="C949" s="3"/>
      <c r="D949" s="3"/>
      <c r="E949" s="3"/>
      <c r="F949" s="3"/>
      <c r="G949" s="3"/>
      <c r="H949" s="3"/>
      <c r="I949" s="3"/>
      <c r="J949" s="3"/>
      <c r="K949" s="3"/>
      <c r="L949" s="3"/>
      <c r="M949" s="3"/>
      <c r="N949" s="3"/>
    </row>
    <row r="950" spans="1:14" ht="12.75">
      <c r="A950" s="3"/>
      <c r="B950" s="3"/>
      <c r="C950" s="3"/>
      <c r="D950" s="3"/>
      <c r="E950" s="3"/>
      <c r="F950" s="3"/>
      <c r="G950" s="3"/>
      <c r="H950" s="3"/>
      <c r="I950" s="3"/>
      <c r="J950" s="3"/>
      <c r="K950" s="3"/>
      <c r="L950" s="3"/>
      <c r="M950" s="3"/>
      <c r="N950" s="3"/>
    </row>
    <row r="951" spans="1:14" ht="12.75">
      <c r="A951" s="3"/>
      <c r="B951" s="3"/>
      <c r="C951" s="3"/>
      <c r="D951" s="3"/>
      <c r="E951" s="3"/>
      <c r="F951" s="3"/>
      <c r="G951" s="3"/>
      <c r="H951" s="3"/>
      <c r="I951" s="3"/>
      <c r="J951" s="3"/>
      <c r="K951" s="3"/>
      <c r="L951" s="3"/>
      <c r="M951" s="3"/>
      <c r="N951" s="3"/>
    </row>
    <row r="952" spans="1:14" ht="12.75">
      <c r="A952" s="3"/>
      <c r="B952" s="3"/>
      <c r="C952" s="3"/>
      <c r="D952" s="3"/>
      <c r="E952" s="3"/>
      <c r="F952" s="3"/>
      <c r="G952" s="3"/>
      <c r="H952" s="3"/>
      <c r="I952" s="3"/>
      <c r="J952" s="3"/>
      <c r="K952" s="3"/>
      <c r="L952" s="3"/>
      <c r="M952" s="3"/>
      <c r="N952" s="3"/>
    </row>
    <row r="953" spans="1:14" ht="12.75">
      <c r="A953" s="3"/>
      <c r="B953" s="3"/>
      <c r="C953" s="3"/>
      <c r="D953" s="3"/>
      <c r="E953" s="3"/>
      <c r="F953" s="3"/>
      <c r="G953" s="3"/>
      <c r="H953" s="3"/>
      <c r="I953" s="3"/>
      <c r="J953" s="3"/>
      <c r="K953" s="3"/>
      <c r="L953" s="3"/>
      <c r="M953" s="3"/>
      <c r="N953" s="3"/>
    </row>
    <row r="954" spans="1:14" ht="12.75">
      <c r="A954" s="3"/>
      <c r="B954" s="3"/>
      <c r="C954" s="3"/>
      <c r="D954" s="3"/>
      <c r="E954" s="3"/>
      <c r="F954" s="3"/>
      <c r="G954" s="3"/>
      <c r="H954" s="3"/>
      <c r="I954" s="3"/>
      <c r="J954" s="3"/>
      <c r="K954" s="3"/>
      <c r="L954" s="3"/>
      <c r="M954" s="3"/>
      <c r="N954" s="3"/>
    </row>
    <row r="955" spans="1:14" ht="12.75">
      <c r="A955" s="3"/>
      <c r="B955" s="3"/>
      <c r="C955" s="3"/>
      <c r="D955" s="3"/>
      <c r="E955" s="3"/>
      <c r="F955" s="3"/>
      <c r="G955" s="3"/>
      <c r="H955" s="3"/>
      <c r="I955" s="3"/>
      <c r="J955" s="3"/>
      <c r="K955" s="3"/>
      <c r="L955" s="3"/>
      <c r="M955" s="3"/>
      <c r="N955" s="3"/>
    </row>
    <row r="956" spans="1:14" ht="12.75">
      <c r="A956" s="3"/>
      <c r="B956" s="3"/>
      <c r="C956" s="3"/>
      <c r="D956" s="3"/>
      <c r="E956" s="3"/>
      <c r="F956" s="3"/>
      <c r="G956" s="3"/>
      <c r="H956" s="3"/>
      <c r="I956" s="3"/>
      <c r="J956" s="3"/>
      <c r="K956" s="3"/>
      <c r="L956" s="3"/>
      <c r="M956" s="3"/>
      <c r="N956" s="3"/>
    </row>
    <row r="957" spans="1:14" ht="12.75">
      <c r="A957" s="3"/>
      <c r="B957" s="3"/>
      <c r="C957" s="3"/>
      <c r="D957" s="3"/>
      <c r="E957" s="3"/>
      <c r="F957" s="3"/>
      <c r="G957" s="3"/>
      <c r="H957" s="3"/>
      <c r="I957" s="3"/>
      <c r="J957" s="3"/>
      <c r="K957" s="3"/>
      <c r="L957" s="3"/>
      <c r="M957" s="3"/>
      <c r="N957" s="3"/>
    </row>
    <row r="958" spans="1:14" ht="12.75">
      <c r="A958" s="3"/>
      <c r="B958" s="3"/>
      <c r="C958" s="3"/>
      <c r="D958" s="3"/>
      <c r="E958" s="3"/>
      <c r="F958" s="3"/>
      <c r="G958" s="3"/>
      <c r="H958" s="3"/>
      <c r="I958" s="3"/>
      <c r="J958" s="3"/>
      <c r="K958" s="3"/>
      <c r="L958" s="3"/>
      <c r="M958" s="3"/>
      <c r="N958" s="3"/>
    </row>
    <row r="959" spans="1:14" ht="12.75">
      <c r="A959" s="3"/>
      <c r="B959" s="3"/>
      <c r="C959" s="3"/>
      <c r="D959" s="3"/>
      <c r="E959" s="3"/>
      <c r="F959" s="3"/>
      <c r="G959" s="3"/>
      <c r="H959" s="3"/>
      <c r="I959" s="3"/>
      <c r="J959" s="3"/>
      <c r="K959" s="3"/>
      <c r="L959" s="3"/>
      <c r="M959" s="3"/>
      <c r="N959" s="3"/>
    </row>
    <row r="960" spans="1:14" ht="12.75">
      <c r="A960" s="3"/>
      <c r="B960" s="3"/>
      <c r="C960" s="3"/>
      <c r="D960" s="3"/>
      <c r="E960" s="3"/>
      <c r="F960" s="3"/>
      <c r="G960" s="3"/>
      <c r="H960" s="3"/>
      <c r="I960" s="3"/>
      <c r="J960" s="3"/>
      <c r="K960" s="3"/>
      <c r="L960" s="3"/>
      <c r="M960" s="3"/>
      <c r="N960" s="3"/>
    </row>
    <row r="961" spans="1:14" ht="12.75">
      <c r="A961" s="3"/>
      <c r="B961" s="3"/>
      <c r="C961" s="3"/>
      <c r="D961" s="3"/>
      <c r="E961" s="3"/>
      <c r="F961" s="3"/>
      <c r="G961" s="3"/>
      <c r="H961" s="3"/>
      <c r="I961" s="3"/>
      <c r="J961" s="3"/>
      <c r="K961" s="3"/>
      <c r="L961" s="3"/>
      <c r="M961" s="3"/>
      <c r="N961" s="3"/>
    </row>
    <row r="962" spans="1:14" ht="12.75">
      <c r="A962" s="3"/>
      <c r="B962" s="3"/>
      <c r="C962" s="3"/>
      <c r="D962" s="3"/>
      <c r="E962" s="3"/>
      <c r="F962" s="3"/>
      <c r="G962" s="3"/>
      <c r="H962" s="3"/>
      <c r="I962" s="3"/>
      <c r="J962" s="3"/>
      <c r="K962" s="3"/>
      <c r="L962" s="3"/>
      <c r="M962" s="3"/>
      <c r="N962" s="3"/>
    </row>
    <row r="963" spans="1:14" ht="12.75">
      <c r="A963" s="3"/>
      <c r="B963" s="3"/>
      <c r="C963" s="3"/>
      <c r="D963" s="3"/>
      <c r="E963" s="3"/>
      <c r="F963" s="3"/>
      <c r="G963" s="3"/>
      <c r="H963" s="3"/>
      <c r="I963" s="3"/>
      <c r="J963" s="3"/>
      <c r="K963" s="3"/>
      <c r="L963" s="3"/>
      <c r="M963" s="3"/>
      <c r="N963" s="3"/>
    </row>
    <row r="964" spans="1:14" ht="12.75">
      <c r="A964" s="3"/>
      <c r="B964" s="3"/>
      <c r="C964" s="3"/>
      <c r="D964" s="3"/>
      <c r="E964" s="3"/>
      <c r="F964" s="3"/>
      <c r="G964" s="3"/>
      <c r="H964" s="3"/>
      <c r="I964" s="3"/>
      <c r="J964" s="3"/>
      <c r="K964" s="3"/>
      <c r="L964" s="3"/>
      <c r="M964" s="3"/>
      <c r="N964" s="3"/>
    </row>
    <row r="965" spans="1:14" ht="12.75">
      <c r="A965" s="3"/>
      <c r="B965" s="3"/>
      <c r="C965" s="3"/>
      <c r="D965" s="3"/>
      <c r="E965" s="3"/>
      <c r="F965" s="3"/>
      <c r="G965" s="3"/>
      <c r="H965" s="3"/>
      <c r="I965" s="3"/>
      <c r="J965" s="3"/>
      <c r="K965" s="3"/>
      <c r="L965" s="3"/>
      <c r="M965" s="3"/>
      <c r="N965" s="3"/>
    </row>
    <row r="966" spans="1:14" ht="12.75">
      <c r="A966" s="3"/>
      <c r="B966" s="3"/>
      <c r="C966" s="3"/>
      <c r="D966" s="3"/>
      <c r="E966" s="3"/>
      <c r="F966" s="3"/>
      <c r="G966" s="3"/>
      <c r="H966" s="3"/>
      <c r="I966" s="3"/>
      <c r="J966" s="3"/>
      <c r="K966" s="3"/>
      <c r="L966" s="3"/>
      <c r="M966" s="3"/>
      <c r="N966" s="3"/>
    </row>
    <row r="967" spans="1:14" ht="12.75">
      <c r="A967" s="3"/>
      <c r="B967" s="3"/>
      <c r="C967" s="3"/>
      <c r="D967" s="3"/>
      <c r="E967" s="3"/>
      <c r="F967" s="3"/>
      <c r="G967" s="3"/>
      <c r="H967" s="3"/>
      <c r="I967" s="3"/>
      <c r="J967" s="3"/>
      <c r="K967" s="3"/>
      <c r="L967" s="3"/>
      <c r="M967" s="3"/>
      <c r="N967" s="3"/>
    </row>
    <row r="968" spans="1:14" ht="12.75">
      <c r="A968" s="3"/>
      <c r="B968" s="3"/>
      <c r="C968" s="3"/>
      <c r="D968" s="3"/>
      <c r="E968" s="3"/>
      <c r="F968" s="3"/>
      <c r="G968" s="3"/>
      <c r="H968" s="3"/>
      <c r="I968" s="3"/>
      <c r="J968" s="3"/>
      <c r="K968" s="3"/>
      <c r="L968" s="3"/>
      <c r="M968" s="3"/>
      <c r="N968" s="3"/>
    </row>
    <row r="969" spans="1:14" ht="12.75">
      <c r="A969" s="3"/>
      <c r="B969" s="3"/>
      <c r="C969" s="3"/>
      <c r="D969" s="3"/>
      <c r="E969" s="3"/>
      <c r="F969" s="3"/>
      <c r="G969" s="3"/>
      <c r="H969" s="3"/>
      <c r="I969" s="3"/>
      <c r="J969" s="3"/>
      <c r="K969" s="3"/>
      <c r="L969" s="3"/>
      <c r="M969" s="3"/>
      <c r="N969" s="3"/>
    </row>
    <row r="970" spans="1:14" ht="12.75">
      <c r="A970" s="3"/>
      <c r="B970" s="3"/>
      <c r="C970" s="3"/>
      <c r="D970" s="3"/>
      <c r="E970" s="3"/>
      <c r="F970" s="3"/>
      <c r="G970" s="3"/>
      <c r="H970" s="3"/>
      <c r="I970" s="3"/>
      <c r="J970" s="3"/>
      <c r="K970" s="3"/>
      <c r="L970" s="3"/>
      <c r="M970" s="3"/>
      <c r="N970" s="3"/>
    </row>
    <row r="971" spans="1:14" ht="12.75">
      <c r="A971" s="3"/>
      <c r="B971" s="3"/>
      <c r="C971" s="3"/>
      <c r="D971" s="3"/>
      <c r="E971" s="3"/>
      <c r="F971" s="3"/>
      <c r="G971" s="3"/>
      <c r="H971" s="3"/>
      <c r="I971" s="3"/>
      <c r="J971" s="3"/>
      <c r="K971" s="3"/>
      <c r="L971" s="3"/>
      <c r="M971" s="3"/>
      <c r="N971" s="3"/>
    </row>
    <row r="972" spans="1:14" ht="12.75">
      <c r="A972" s="3"/>
      <c r="B972" s="3"/>
      <c r="C972" s="3"/>
      <c r="D972" s="3"/>
      <c r="E972" s="3"/>
      <c r="F972" s="3"/>
      <c r="G972" s="3"/>
      <c r="H972" s="3"/>
      <c r="I972" s="3"/>
      <c r="J972" s="3"/>
      <c r="K972" s="3"/>
      <c r="L972" s="3"/>
      <c r="M972" s="3"/>
      <c r="N972" s="3"/>
    </row>
    <row r="973" spans="1:14" ht="12.75">
      <c r="A973" s="3"/>
      <c r="B973" s="3"/>
      <c r="C973" s="3"/>
      <c r="D973" s="3"/>
      <c r="E973" s="3"/>
      <c r="F973" s="3"/>
      <c r="G973" s="3"/>
      <c r="H973" s="3"/>
      <c r="I973" s="3"/>
      <c r="J973" s="3"/>
      <c r="K973" s="3"/>
      <c r="L973" s="3"/>
      <c r="M973" s="3"/>
      <c r="N973" s="3"/>
    </row>
    <row r="974" spans="1:14" ht="12.75">
      <c r="A974" s="3"/>
      <c r="B974" s="3"/>
      <c r="C974" s="3"/>
      <c r="D974" s="3"/>
      <c r="E974" s="3"/>
      <c r="F974" s="3"/>
      <c r="G974" s="3"/>
      <c r="H974" s="3"/>
      <c r="I974" s="3"/>
      <c r="J974" s="3"/>
      <c r="K974" s="3"/>
      <c r="L974" s="3"/>
      <c r="M974" s="3"/>
      <c r="N974" s="3"/>
    </row>
    <row r="975" spans="1:14" ht="12.75">
      <c r="A975" s="3"/>
      <c r="B975" s="3"/>
      <c r="C975" s="3"/>
      <c r="D975" s="3"/>
      <c r="E975" s="3"/>
      <c r="F975" s="3"/>
      <c r="G975" s="3"/>
      <c r="H975" s="3"/>
      <c r="I975" s="3"/>
      <c r="J975" s="3"/>
      <c r="K975" s="3"/>
      <c r="L975" s="3"/>
      <c r="M975" s="3"/>
      <c r="N975" s="3"/>
    </row>
    <row r="976" spans="1:14" ht="12.75">
      <c r="A976" s="3"/>
      <c r="B976" s="3"/>
      <c r="C976" s="3"/>
      <c r="D976" s="3"/>
      <c r="E976" s="3"/>
      <c r="F976" s="3"/>
      <c r="G976" s="3"/>
      <c r="H976" s="3"/>
      <c r="I976" s="3"/>
      <c r="J976" s="3"/>
      <c r="K976" s="3"/>
      <c r="L976" s="3"/>
      <c r="M976" s="3"/>
      <c r="N976" s="3"/>
    </row>
    <row r="977" spans="1:14" ht="12.75">
      <c r="A977" s="3"/>
      <c r="B977" s="3"/>
      <c r="C977" s="3"/>
      <c r="D977" s="3"/>
      <c r="E977" s="3"/>
      <c r="F977" s="3"/>
      <c r="G977" s="3"/>
      <c r="H977" s="3"/>
      <c r="I977" s="3"/>
      <c r="J977" s="3"/>
      <c r="K977" s="3"/>
      <c r="L977" s="3"/>
      <c r="M977" s="3"/>
      <c r="N977" s="3"/>
    </row>
    <row r="978" spans="1:14" ht="12.75">
      <c r="A978" s="3"/>
      <c r="B978" s="3"/>
      <c r="C978" s="3"/>
      <c r="D978" s="3"/>
      <c r="E978" s="3"/>
      <c r="F978" s="3"/>
      <c r="G978" s="3"/>
      <c r="H978" s="3"/>
      <c r="I978" s="3"/>
      <c r="J978" s="3"/>
      <c r="K978" s="3"/>
      <c r="L978" s="3"/>
      <c r="M978" s="3"/>
      <c r="N978" s="3"/>
    </row>
    <row r="979" spans="1:14" ht="12.75">
      <c r="A979" s="3"/>
      <c r="B979" s="3"/>
      <c r="C979" s="3"/>
      <c r="D979" s="3"/>
      <c r="E979" s="3"/>
      <c r="F979" s="3"/>
      <c r="G979" s="3"/>
      <c r="H979" s="3"/>
      <c r="I979" s="3"/>
      <c r="J979" s="3"/>
      <c r="K979" s="3"/>
      <c r="L979" s="3"/>
      <c r="M979" s="3"/>
      <c r="N979" s="3"/>
    </row>
    <row r="980" spans="1:14" ht="12.75">
      <c r="A980" s="3"/>
      <c r="B980" s="3"/>
      <c r="C980" s="3"/>
      <c r="D980" s="3"/>
      <c r="E980" s="3"/>
      <c r="F980" s="3"/>
      <c r="G980" s="3"/>
      <c r="H980" s="3"/>
      <c r="I980" s="3"/>
      <c r="J980" s="3"/>
      <c r="K980" s="3"/>
      <c r="L980" s="3"/>
      <c r="M980" s="3"/>
      <c r="N980" s="3"/>
    </row>
    <row r="981" spans="1:14" ht="12.75">
      <c r="A981" s="3"/>
      <c r="B981" s="3"/>
      <c r="C981" s="3"/>
      <c r="D981" s="3"/>
      <c r="E981" s="3"/>
      <c r="F981" s="3"/>
      <c r="G981" s="3"/>
      <c r="H981" s="3"/>
      <c r="I981" s="3"/>
      <c r="J981" s="3"/>
      <c r="K981" s="3"/>
      <c r="L981" s="3"/>
      <c r="M981" s="3"/>
      <c r="N981" s="3"/>
    </row>
    <row r="982" spans="1:14" ht="12.75">
      <c r="A982" s="3"/>
      <c r="B982" s="3"/>
      <c r="C982" s="3"/>
      <c r="D982" s="3"/>
      <c r="E982" s="3"/>
      <c r="F982" s="3"/>
      <c r="G982" s="3"/>
      <c r="H982" s="3"/>
      <c r="I982" s="3"/>
      <c r="J982" s="3"/>
      <c r="K982" s="3"/>
      <c r="L982" s="3"/>
      <c r="M982" s="3"/>
      <c r="N982" s="3"/>
    </row>
    <row r="983" spans="1:14" ht="12.75">
      <c r="A983" s="3"/>
      <c r="B983" s="3"/>
      <c r="C983" s="3"/>
      <c r="D983" s="3"/>
      <c r="E983" s="3"/>
      <c r="F983" s="3"/>
      <c r="G983" s="3"/>
      <c r="H983" s="3"/>
      <c r="I983" s="3"/>
      <c r="J983" s="3"/>
      <c r="K983" s="3"/>
      <c r="L983" s="3"/>
      <c r="M983" s="3"/>
      <c r="N983" s="3"/>
    </row>
    <row r="984" spans="1:14" ht="12.75">
      <c r="A984" s="3"/>
      <c r="B984" s="3"/>
      <c r="C984" s="3"/>
      <c r="D984" s="3"/>
      <c r="E984" s="3"/>
      <c r="F984" s="3"/>
      <c r="G984" s="3"/>
      <c r="H984" s="3"/>
      <c r="I984" s="3"/>
      <c r="J984" s="3"/>
      <c r="K984" s="3"/>
      <c r="L984" s="3"/>
      <c r="M984" s="3"/>
      <c r="N984" s="3"/>
    </row>
    <row r="985" spans="1:14" ht="12.75">
      <c r="A985" s="3"/>
      <c r="B985" s="3"/>
      <c r="C985" s="3"/>
      <c r="D985" s="3"/>
      <c r="E985" s="3"/>
      <c r="F985" s="3"/>
      <c r="G985" s="3"/>
      <c r="H985" s="3"/>
      <c r="I985" s="3"/>
      <c r="J985" s="3"/>
      <c r="K985" s="3"/>
      <c r="L985" s="3"/>
      <c r="M985" s="3"/>
      <c r="N985" s="3"/>
    </row>
    <row r="986" spans="1:14" ht="12.75">
      <c r="A986" s="3"/>
      <c r="B986" s="3"/>
      <c r="C986" s="3"/>
      <c r="D986" s="3"/>
      <c r="E986" s="3"/>
      <c r="F986" s="3"/>
      <c r="G986" s="3"/>
      <c r="H986" s="3"/>
      <c r="I986" s="3"/>
      <c r="J986" s="3"/>
      <c r="K986" s="3"/>
      <c r="L986" s="3"/>
      <c r="M986" s="3"/>
      <c r="N986" s="3"/>
    </row>
    <row r="987" spans="1:14" ht="12.75">
      <c r="A987" s="3"/>
      <c r="B987" s="3"/>
      <c r="C987" s="3"/>
      <c r="D987" s="3"/>
      <c r="E987" s="3"/>
      <c r="F987" s="3"/>
      <c r="G987" s="3"/>
      <c r="H987" s="3"/>
      <c r="I987" s="3"/>
      <c r="J987" s="3"/>
      <c r="K987" s="3"/>
      <c r="L987" s="3"/>
      <c r="M987" s="3"/>
      <c r="N987" s="3"/>
    </row>
    <row r="988" spans="1:14" ht="12.75">
      <c r="A988" s="3"/>
      <c r="B988" s="3"/>
      <c r="C988" s="3"/>
      <c r="D988" s="3"/>
      <c r="E988" s="3"/>
      <c r="F988" s="3"/>
      <c r="G988" s="3"/>
      <c r="H988" s="3"/>
      <c r="I988" s="3"/>
      <c r="J988" s="3"/>
      <c r="K988" s="3"/>
      <c r="L988" s="3"/>
      <c r="M988" s="3"/>
      <c r="N988" s="3"/>
    </row>
    <row r="989" spans="1:14" ht="12.75">
      <c r="A989" s="3"/>
      <c r="B989" s="3"/>
      <c r="C989" s="3"/>
      <c r="D989" s="3"/>
      <c r="E989" s="3"/>
      <c r="F989" s="3"/>
      <c r="G989" s="3"/>
      <c r="H989" s="3"/>
      <c r="I989" s="3"/>
      <c r="J989" s="3"/>
      <c r="K989" s="3"/>
      <c r="L989" s="3"/>
      <c r="M989" s="3"/>
      <c r="N989" s="3"/>
    </row>
    <row r="990" spans="1:14" ht="12.75">
      <c r="A990" s="3"/>
      <c r="B990" s="3"/>
      <c r="C990" s="3"/>
      <c r="D990" s="3"/>
      <c r="E990" s="3"/>
      <c r="F990" s="3"/>
      <c r="G990" s="3"/>
      <c r="H990" s="3"/>
      <c r="I990" s="3"/>
      <c r="J990" s="3"/>
      <c r="K990" s="3"/>
      <c r="L990" s="3"/>
      <c r="M990" s="3"/>
      <c r="N990" s="3"/>
    </row>
    <row r="991" spans="1:14" ht="12.75">
      <c r="A991" s="3"/>
      <c r="B991" s="3"/>
      <c r="C991" s="3"/>
      <c r="D991" s="3"/>
      <c r="E991" s="3"/>
      <c r="F991" s="3"/>
      <c r="G991" s="3"/>
      <c r="H991" s="3"/>
      <c r="I991" s="3"/>
      <c r="J991" s="3"/>
      <c r="K991" s="3"/>
      <c r="L991" s="3"/>
      <c r="M991" s="3"/>
      <c r="N991" s="3"/>
    </row>
    <row r="992" spans="1:14" ht="12.75">
      <c r="A992" s="3"/>
      <c r="B992" s="3"/>
      <c r="C992" s="3"/>
      <c r="D992" s="3"/>
      <c r="E992" s="3"/>
      <c r="F992" s="3"/>
      <c r="G992" s="3"/>
      <c r="H992" s="3"/>
      <c r="I992" s="3"/>
      <c r="J992" s="3"/>
      <c r="K992" s="3"/>
      <c r="L992" s="3"/>
      <c r="M992" s="3"/>
      <c r="N992" s="3"/>
    </row>
    <row r="993" spans="1:14" ht="12.75">
      <c r="A993" s="3"/>
      <c r="B993" s="3"/>
      <c r="C993" s="3"/>
      <c r="D993" s="3"/>
      <c r="E993" s="3"/>
      <c r="F993" s="3"/>
      <c r="G993" s="3"/>
      <c r="H993" s="3"/>
      <c r="I993" s="3"/>
      <c r="J993" s="3"/>
      <c r="K993" s="3"/>
      <c r="L993" s="3"/>
      <c r="M993" s="3"/>
      <c r="N993" s="3"/>
    </row>
    <row r="994" spans="1:14" ht="12.75">
      <c r="A994" s="3"/>
      <c r="B994" s="3"/>
      <c r="C994" s="3"/>
      <c r="D994" s="3"/>
      <c r="E994" s="3"/>
      <c r="F994" s="3"/>
      <c r="G994" s="3"/>
      <c r="H994" s="3"/>
      <c r="I994" s="3"/>
      <c r="J994" s="3"/>
      <c r="K994" s="3"/>
      <c r="L994" s="3"/>
      <c r="M994" s="3"/>
      <c r="N994" s="3"/>
    </row>
    <row r="995" spans="1:14" ht="12.75">
      <c r="A995" s="3"/>
      <c r="B995" s="3"/>
      <c r="C995" s="3"/>
      <c r="D995" s="3"/>
      <c r="E995" s="3"/>
      <c r="F995" s="3"/>
      <c r="G995" s="3"/>
      <c r="H995" s="3"/>
      <c r="I995" s="3"/>
      <c r="J995" s="3"/>
      <c r="K995" s="3"/>
      <c r="L995" s="3"/>
      <c r="M995" s="3"/>
      <c r="N995" s="3"/>
    </row>
    <row r="996" spans="1:14" ht="12.75">
      <c r="A996" s="3"/>
      <c r="B996" s="3"/>
      <c r="C996" s="3"/>
      <c r="D996" s="3"/>
      <c r="E996" s="3"/>
      <c r="F996" s="3"/>
      <c r="G996" s="3"/>
      <c r="H996" s="3"/>
      <c r="I996" s="3"/>
      <c r="J996" s="3"/>
      <c r="K996" s="3"/>
      <c r="L996" s="3"/>
      <c r="M996" s="3"/>
      <c r="N996" s="3"/>
    </row>
    <row r="997" spans="1:14" ht="12.75">
      <c r="A997" s="3"/>
      <c r="B997" s="3"/>
      <c r="C997" s="3"/>
      <c r="D997" s="3"/>
      <c r="E997" s="3"/>
      <c r="F997" s="3"/>
      <c r="G997" s="3"/>
      <c r="H997" s="3"/>
      <c r="I997" s="3"/>
      <c r="J997" s="3"/>
      <c r="K997" s="3"/>
      <c r="L997" s="3"/>
      <c r="M997" s="3"/>
      <c r="N997" s="3"/>
    </row>
    <row r="998" spans="1:14" ht="12.75">
      <c r="A998" s="3"/>
      <c r="B998" s="3"/>
      <c r="C998" s="3"/>
      <c r="D998" s="3"/>
      <c r="E998" s="3"/>
      <c r="F998" s="3"/>
      <c r="G998" s="3"/>
      <c r="H998" s="3"/>
      <c r="I998" s="3"/>
      <c r="J998" s="3"/>
      <c r="K998" s="3"/>
      <c r="L998" s="3"/>
      <c r="M998" s="3"/>
      <c r="N998" s="3"/>
    </row>
    <row r="999" spans="1:14" ht="12.75">
      <c r="A999" s="3"/>
      <c r="B999" s="3"/>
      <c r="C999" s="3"/>
      <c r="D999" s="3"/>
      <c r="E999" s="3"/>
      <c r="F999" s="3"/>
      <c r="G999" s="3"/>
      <c r="H999" s="3"/>
      <c r="I999" s="3"/>
      <c r="J999" s="3"/>
      <c r="K999" s="3"/>
      <c r="L999" s="3"/>
      <c r="M999" s="3"/>
      <c r="N999" s="3"/>
    </row>
    <row r="1000" spans="1:14" ht="12.75">
      <c r="A1000" s="3"/>
      <c r="B1000" s="3"/>
      <c r="C1000" s="3"/>
      <c r="D1000" s="3"/>
      <c r="E1000" s="3"/>
      <c r="F1000" s="3"/>
      <c r="G1000" s="3"/>
      <c r="H1000" s="3"/>
      <c r="I1000" s="3"/>
      <c r="J1000" s="3"/>
      <c r="K1000" s="3"/>
      <c r="L1000" s="3"/>
      <c r="M1000" s="3"/>
      <c r="N1000" s="3"/>
    </row>
    <row r="1001" spans="1:14" ht="12.75">
      <c r="A1001" s="3"/>
      <c r="B1001" s="3"/>
      <c r="C1001" s="3"/>
      <c r="D1001" s="3"/>
      <c r="E1001" s="3"/>
      <c r="F1001" s="3"/>
      <c r="G1001" s="3"/>
      <c r="H1001" s="3"/>
      <c r="I1001" s="3"/>
      <c r="J1001" s="3"/>
      <c r="K1001" s="3"/>
      <c r="L1001" s="3"/>
      <c r="M1001" s="3"/>
      <c r="N1001" s="3"/>
    </row>
    <row r="1002" spans="1:14" ht="12.75">
      <c r="A1002" s="3"/>
      <c r="B1002" s="3"/>
      <c r="C1002" s="3"/>
      <c r="D1002" s="3"/>
      <c r="E1002" s="3"/>
      <c r="F1002" s="3"/>
      <c r="G1002" s="3"/>
      <c r="H1002" s="3"/>
      <c r="I1002" s="3"/>
      <c r="J1002" s="3"/>
      <c r="K1002" s="3"/>
      <c r="L1002" s="3"/>
      <c r="M1002" s="3"/>
      <c r="N1002" s="3"/>
    </row>
    <row r="1003" spans="1:14" ht="12.75">
      <c r="A1003" s="3"/>
      <c r="B1003" s="3"/>
      <c r="C1003" s="3"/>
      <c r="D1003" s="3"/>
      <c r="E1003" s="3"/>
      <c r="F1003" s="3"/>
      <c r="G1003" s="3"/>
      <c r="H1003" s="3"/>
      <c r="I1003" s="3"/>
      <c r="J1003" s="3"/>
      <c r="K1003" s="3"/>
      <c r="L1003" s="3"/>
      <c r="M1003" s="3"/>
      <c r="N1003" s="3"/>
    </row>
    <row r="1004" spans="1:14" ht="12.75">
      <c r="A1004" s="3"/>
      <c r="B1004" s="3"/>
      <c r="C1004" s="3"/>
      <c r="D1004" s="3"/>
      <c r="E1004" s="3"/>
      <c r="F1004" s="3"/>
      <c r="G1004" s="3"/>
      <c r="H1004" s="3"/>
      <c r="I1004" s="3"/>
      <c r="J1004" s="3"/>
      <c r="K1004" s="3"/>
      <c r="L1004" s="3"/>
      <c r="M1004" s="3"/>
      <c r="N1004" s="3"/>
    </row>
    <row r="1005" spans="1:14" ht="12.75">
      <c r="A1005" s="3"/>
      <c r="B1005" s="3"/>
      <c r="C1005" s="3"/>
      <c r="D1005" s="3"/>
      <c r="E1005" s="3"/>
      <c r="F1005" s="3"/>
      <c r="G1005" s="3"/>
      <c r="H1005" s="3"/>
      <c r="I1005" s="3"/>
      <c r="J1005" s="3"/>
      <c r="K1005" s="3"/>
      <c r="L1005" s="3"/>
      <c r="M1005" s="3"/>
      <c r="N1005" s="3"/>
    </row>
    <row r="1006" spans="1:14" ht="12.75">
      <c r="A1006" s="3"/>
      <c r="B1006" s="3"/>
      <c r="C1006" s="3"/>
      <c r="D1006" s="3"/>
      <c r="E1006" s="3"/>
      <c r="F1006" s="3"/>
      <c r="G1006" s="3"/>
      <c r="H1006" s="3"/>
      <c r="I1006" s="3"/>
      <c r="J1006" s="3"/>
      <c r="K1006" s="3"/>
      <c r="L1006" s="3"/>
      <c r="M1006" s="3"/>
      <c r="N1006" s="3"/>
    </row>
    <row r="1007" spans="1:14" ht="12.75">
      <c r="A1007" s="3"/>
      <c r="B1007" s="3"/>
      <c r="C1007" s="3"/>
      <c r="D1007" s="3"/>
      <c r="E1007" s="3"/>
      <c r="F1007" s="3"/>
      <c r="G1007" s="3"/>
      <c r="H1007" s="3"/>
      <c r="I1007" s="3"/>
      <c r="J1007" s="3"/>
      <c r="K1007" s="3"/>
      <c r="L1007" s="3"/>
      <c r="M1007" s="3"/>
      <c r="N1007" s="3"/>
    </row>
    <row r="1008" spans="1:14" ht="12.75">
      <c r="A1008" s="3"/>
      <c r="B1008" s="3"/>
      <c r="C1008" s="3"/>
      <c r="D1008" s="3"/>
      <c r="E1008" s="3"/>
      <c r="F1008" s="3"/>
      <c r="G1008" s="3"/>
      <c r="H1008" s="3"/>
      <c r="I1008" s="3"/>
      <c r="J1008" s="3"/>
      <c r="K1008" s="3"/>
      <c r="L1008" s="3"/>
      <c r="M1008" s="3"/>
      <c r="N1008" s="3"/>
    </row>
    <row r="1009" spans="1:14" ht="12.75">
      <c r="A1009" s="3"/>
      <c r="B1009" s="3"/>
      <c r="C1009" s="3"/>
      <c r="D1009" s="3"/>
      <c r="E1009" s="3"/>
      <c r="F1009" s="3"/>
      <c r="G1009" s="3"/>
      <c r="H1009" s="3"/>
      <c r="I1009" s="3"/>
      <c r="J1009" s="3"/>
      <c r="K1009" s="3"/>
      <c r="L1009" s="3"/>
      <c r="M1009" s="3"/>
      <c r="N1009" s="3"/>
    </row>
    <row r="1010" spans="1:14" ht="12.75">
      <c r="A1010" s="3"/>
      <c r="B1010" s="3"/>
      <c r="C1010" s="3"/>
      <c r="D1010" s="3"/>
      <c r="E1010" s="3"/>
      <c r="F1010" s="3"/>
      <c r="G1010" s="3"/>
      <c r="H1010" s="3"/>
      <c r="I1010" s="3"/>
      <c r="J1010" s="3"/>
      <c r="K1010" s="3"/>
      <c r="L1010" s="3"/>
      <c r="M1010" s="3"/>
      <c r="N1010" s="3"/>
    </row>
    <row r="1011" spans="1:14" ht="12.75">
      <c r="A1011" s="3"/>
      <c r="B1011" s="3"/>
      <c r="C1011" s="3"/>
      <c r="D1011" s="3"/>
      <c r="E1011" s="3"/>
      <c r="F1011" s="3"/>
      <c r="G1011" s="3"/>
      <c r="H1011" s="3"/>
      <c r="I1011" s="3"/>
      <c r="J1011" s="3"/>
      <c r="K1011" s="3"/>
      <c r="L1011" s="3"/>
      <c r="M1011" s="3"/>
      <c r="N1011" s="3"/>
    </row>
    <row r="1012" spans="1:14" ht="12.75">
      <c r="A1012" s="3"/>
      <c r="B1012" s="3"/>
      <c r="C1012" s="3"/>
      <c r="D1012" s="3"/>
      <c r="E1012" s="3"/>
      <c r="F1012" s="3"/>
      <c r="G1012" s="3"/>
      <c r="H1012" s="3"/>
      <c r="I1012" s="3"/>
      <c r="J1012" s="3"/>
      <c r="K1012" s="3"/>
      <c r="L1012" s="3"/>
      <c r="M1012" s="3"/>
      <c r="N1012" s="3"/>
    </row>
    <row r="1013" spans="1:14" ht="12.75">
      <c r="A1013" s="3"/>
      <c r="B1013" s="3"/>
      <c r="C1013" s="3"/>
      <c r="D1013" s="3"/>
      <c r="E1013" s="3"/>
      <c r="F1013" s="3"/>
      <c r="G1013" s="3"/>
      <c r="H1013" s="3"/>
      <c r="I1013" s="3"/>
      <c r="J1013" s="3"/>
      <c r="K1013" s="3"/>
      <c r="L1013" s="3"/>
      <c r="M1013" s="3"/>
      <c r="N1013" s="3"/>
    </row>
    <row r="1014" spans="1:14" ht="12.75">
      <c r="A1014" s="3"/>
      <c r="B1014" s="3"/>
      <c r="C1014" s="3"/>
      <c r="D1014" s="3"/>
      <c r="E1014" s="3"/>
      <c r="F1014" s="3"/>
      <c r="G1014" s="3"/>
      <c r="H1014" s="3"/>
      <c r="I1014" s="3"/>
      <c r="J1014" s="3"/>
      <c r="K1014" s="3"/>
      <c r="L1014" s="3"/>
      <c r="M1014" s="3"/>
      <c r="N1014" s="3"/>
    </row>
    <row r="1015" spans="1:14" ht="12.75">
      <c r="A1015" s="3"/>
      <c r="B1015" s="3"/>
      <c r="C1015" s="3"/>
      <c r="D1015" s="3"/>
      <c r="E1015" s="3"/>
      <c r="F1015" s="3"/>
      <c r="G1015" s="3"/>
      <c r="H1015" s="3"/>
      <c r="I1015" s="3"/>
      <c r="J1015" s="3"/>
      <c r="K1015" s="3"/>
      <c r="L1015" s="3"/>
      <c r="M1015" s="3"/>
      <c r="N1015" s="3"/>
    </row>
    <row r="1016" spans="1:14" ht="12.75">
      <c r="A1016" s="3"/>
      <c r="B1016" s="3"/>
      <c r="C1016" s="3"/>
      <c r="D1016" s="3"/>
      <c r="E1016" s="3"/>
      <c r="F1016" s="3"/>
      <c r="G1016" s="3"/>
      <c r="H1016" s="3"/>
      <c r="I1016" s="3"/>
      <c r="J1016" s="3"/>
      <c r="K1016" s="3"/>
      <c r="L1016" s="3"/>
      <c r="M1016" s="3"/>
      <c r="N1016" s="3"/>
    </row>
    <row r="1017" spans="1:14" ht="12.75">
      <c r="A1017" s="3"/>
      <c r="B1017" s="3"/>
      <c r="C1017" s="3"/>
      <c r="D1017" s="3"/>
      <c r="E1017" s="3"/>
      <c r="F1017" s="3"/>
      <c r="G1017" s="3"/>
      <c r="H1017" s="3"/>
      <c r="I1017" s="3"/>
      <c r="J1017" s="3"/>
      <c r="K1017" s="3"/>
      <c r="L1017" s="3"/>
      <c r="M1017" s="3"/>
      <c r="N1017" s="3"/>
    </row>
    <row r="1018" spans="1:14" ht="12.75">
      <c r="A1018" s="3"/>
      <c r="B1018" s="3"/>
      <c r="C1018" s="3"/>
      <c r="D1018" s="3"/>
      <c r="E1018" s="3"/>
      <c r="F1018" s="3"/>
      <c r="G1018" s="3"/>
      <c r="H1018" s="3"/>
      <c r="I1018" s="3"/>
      <c r="J1018" s="3"/>
      <c r="K1018" s="3"/>
      <c r="L1018" s="3"/>
      <c r="M1018" s="3"/>
      <c r="N1018" s="3"/>
    </row>
    <row r="1019" spans="1:14" ht="12.75">
      <c r="A1019" s="3"/>
      <c r="B1019" s="3"/>
      <c r="C1019" s="3"/>
      <c r="D1019" s="3"/>
      <c r="E1019" s="3"/>
      <c r="F1019" s="3"/>
      <c r="G1019" s="3"/>
      <c r="H1019" s="3"/>
      <c r="I1019" s="3"/>
      <c r="J1019" s="3"/>
      <c r="K1019" s="3"/>
      <c r="L1019" s="3"/>
      <c r="M1019" s="3"/>
      <c r="N1019" s="3"/>
    </row>
    <row r="1020" spans="1:14" ht="12.75">
      <c r="A1020" s="3"/>
      <c r="B1020" s="3"/>
      <c r="C1020" s="3"/>
      <c r="D1020" s="3"/>
      <c r="E1020" s="3"/>
      <c r="F1020" s="3"/>
      <c r="G1020" s="3"/>
      <c r="H1020" s="3"/>
      <c r="I1020" s="3"/>
      <c r="J1020" s="3"/>
      <c r="K1020" s="3"/>
      <c r="L1020" s="3"/>
      <c r="M1020" s="3"/>
      <c r="N1020" s="3"/>
    </row>
    <row r="1021" spans="1:14" ht="12.75">
      <c r="A1021" s="3"/>
      <c r="B1021" s="3"/>
      <c r="C1021" s="3"/>
      <c r="D1021" s="3"/>
      <c r="E1021" s="3"/>
      <c r="F1021" s="3"/>
      <c r="G1021" s="3"/>
      <c r="H1021" s="3"/>
      <c r="I1021" s="3"/>
      <c r="J1021" s="3"/>
      <c r="K1021" s="3"/>
      <c r="L1021" s="3"/>
      <c r="M1021" s="3"/>
      <c r="N1021" s="3"/>
    </row>
    <row r="1022" spans="1:14" ht="12.75">
      <c r="A1022" s="3"/>
      <c r="B1022" s="3"/>
      <c r="C1022" s="3"/>
      <c r="D1022" s="3"/>
      <c r="E1022" s="3"/>
      <c r="F1022" s="3"/>
      <c r="G1022" s="3"/>
      <c r="H1022" s="3"/>
      <c r="I1022" s="3"/>
      <c r="J1022" s="3"/>
      <c r="K1022" s="3"/>
      <c r="L1022" s="3"/>
      <c r="M1022" s="3"/>
      <c r="N1022" s="3"/>
    </row>
    <row r="1023" spans="1:14" ht="12.75">
      <c r="A1023" s="3"/>
      <c r="B1023" s="3"/>
      <c r="C1023" s="3"/>
      <c r="D1023" s="3"/>
      <c r="E1023" s="3"/>
      <c r="F1023" s="3"/>
      <c r="G1023" s="3"/>
      <c r="H1023" s="3"/>
      <c r="I1023" s="3"/>
      <c r="J1023" s="3"/>
      <c r="K1023" s="3"/>
      <c r="L1023" s="3"/>
      <c r="M1023" s="3"/>
      <c r="N1023" s="3"/>
    </row>
    <row r="1024" spans="1:14" ht="12.75">
      <c r="A1024" s="3"/>
      <c r="B1024" s="3"/>
      <c r="C1024" s="3"/>
      <c r="D1024" s="3"/>
      <c r="E1024" s="3"/>
      <c r="F1024" s="3"/>
      <c r="G1024" s="3"/>
      <c r="H1024" s="3"/>
      <c r="I1024" s="3"/>
      <c r="J1024" s="3"/>
      <c r="K1024" s="3"/>
      <c r="L1024" s="3"/>
      <c r="M1024" s="3"/>
      <c r="N1024" s="3"/>
    </row>
    <row r="1025" spans="1:14" ht="12.75">
      <c r="A1025" s="3"/>
      <c r="B1025" s="3"/>
      <c r="C1025" s="3"/>
      <c r="D1025" s="3"/>
      <c r="E1025" s="3"/>
      <c r="F1025" s="3"/>
      <c r="G1025" s="3"/>
      <c r="H1025" s="3"/>
      <c r="I1025" s="3"/>
      <c r="J1025" s="3"/>
      <c r="K1025" s="3"/>
      <c r="L1025" s="3"/>
      <c r="M1025" s="3"/>
      <c r="N1025" s="3"/>
    </row>
    <row r="1026" spans="1:14" ht="12.75">
      <c r="A1026" s="3"/>
      <c r="B1026" s="3"/>
      <c r="C1026" s="3"/>
      <c r="D1026" s="3"/>
      <c r="E1026" s="3"/>
      <c r="F1026" s="3"/>
      <c r="G1026" s="3"/>
      <c r="H1026" s="3"/>
      <c r="I1026" s="3"/>
      <c r="J1026" s="3"/>
      <c r="K1026" s="3"/>
      <c r="L1026" s="3"/>
      <c r="M1026" s="3"/>
      <c r="N1026" s="3"/>
    </row>
    <row r="1027" spans="1:14" ht="12.75">
      <c r="A1027" s="3"/>
      <c r="B1027" s="3"/>
      <c r="C1027" s="3"/>
      <c r="D1027" s="3"/>
      <c r="E1027" s="3"/>
      <c r="F1027" s="3"/>
      <c r="G1027" s="3"/>
      <c r="H1027" s="3"/>
      <c r="I1027" s="3"/>
      <c r="J1027" s="3"/>
      <c r="K1027" s="3"/>
      <c r="L1027" s="3"/>
      <c r="M1027" s="3"/>
      <c r="N1027" s="3"/>
    </row>
    <row r="1028" spans="1:14" ht="12.75">
      <c r="A1028" s="3"/>
      <c r="B1028" s="3"/>
      <c r="C1028" s="3"/>
      <c r="D1028" s="3"/>
      <c r="E1028" s="3"/>
      <c r="F1028" s="3"/>
      <c r="G1028" s="3"/>
      <c r="H1028" s="3"/>
      <c r="I1028" s="3"/>
      <c r="J1028" s="3"/>
      <c r="K1028" s="3"/>
      <c r="L1028" s="3"/>
      <c r="M1028" s="3"/>
      <c r="N1028" s="3"/>
    </row>
    <row r="1029" spans="1:14" ht="12.75">
      <c r="A1029" s="3"/>
      <c r="B1029" s="3"/>
      <c r="C1029" s="3"/>
      <c r="D1029" s="3"/>
      <c r="E1029" s="3"/>
      <c r="F1029" s="3"/>
      <c r="G1029" s="3"/>
      <c r="H1029" s="3"/>
      <c r="I1029" s="3"/>
      <c r="J1029" s="3"/>
      <c r="K1029" s="3"/>
      <c r="L1029" s="3"/>
      <c r="M1029" s="3"/>
      <c r="N1029" s="3"/>
    </row>
    <row r="1030" spans="1:14" ht="12.75">
      <c r="A1030" s="3"/>
      <c r="B1030" s="3"/>
      <c r="C1030" s="3"/>
      <c r="D1030" s="3"/>
      <c r="E1030" s="3"/>
      <c r="F1030" s="3"/>
      <c r="G1030" s="3"/>
      <c r="H1030" s="3"/>
      <c r="I1030" s="3"/>
      <c r="J1030" s="3"/>
      <c r="K1030" s="3"/>
      <c r="L1030" s="3"/>
      <c r="M1030" s="3"/>
      <c r="N1030" s="3"/>
    </row>
    <row r="1031" spans="1:14" ht="12.75">
      <c r="A1031" s="3"/>
      <c r="B1031" s="3"/>
      <c r="C1031" s="3"/>
      <c r="D1031" s="3"/>
      <c r="E1031" s="3"/>
      <c r="F1031" s="3"/>
      <c r="G1031" s="3"/>
      <c r="H1031" s="3"/>
      <c r="I1031" s="3"/>
      <c r="J1031" s="3"/>
      <c r="K1031" s="3"/>
      <c r="L1031" s="3"/>
      <c r="M1031" s="3"/>
      <c r="N1031" s="3"/>
    </row>
    <row r="1032" spans="1:14" ht="12.75">
      <c r="A1032" s="3"/>
      <c r="B1032" s="3"/>
      <c r="C1032" s="3"/>
      <c r="D1032" s="3"/>
      <c r="E1032" s="3"/>
      <c r="F1032" s="3"/>
      <c r="G1032" s="3"/>
      <c r="H1032" s="3"/>
      <c r="I1032" s="3"/>
      <c r="J1032" s="3"/>
      <c r="K1032" s="3"/>
      <c r="L1032" s="3"/>
      <c r="M1032" s="3"/>
      <c r="N1032" s="3"/>
    </row>
    <row r="1033" spans="1:14" ht="12.75">
      <c r="A1033" s="3"/>
      <c r="B1033" s="3"/>
      <c r="C1033" s="3"/>
      <c r="D1033" s="3"/>
      <c r="E1033" s="3"/>
      <c r="F1033" s="3"/>
      <c r="G1033" s="3"/>
      <c r="H1033" s="3"/>
      <c r="I1033" s="3"/>
      <c r="J1033" s="3"/>
      <c r="K1033" s="3"/>
      <c r="L1033" s="3"/>
      <c r="M1033" s="3"/>
      <c r="N1033" s="3"/>
    </row>
    <row r="1034" spans="1:14" ht="12.75">
      <c r="A1034" s="3"/>
      <c r="B1034" s="3"/>
      <c r="C1034" s="3"/>
      <c r="D1034" s="3"/>
      <c r="E1034" s="3"/>
      <c r="F1034" s="3"/>
      <c r="G1034" s="3"/>
      <c r="H1034" s="3"/>
      <c r="I1034" s="3"/>
      <c r="J1034" s="3"/>
      <c r="K1034" s="3"/>
      <c r="L1034" s="3"/>
      <c r="M1034" s="3"/>
      <c r="N1034" s="3"/>
    </row>
    <row r="1035" spans="1:14" ht="12.75">
      <c r="A1035" s="3"/>
      <c r="B1035" s="3"/>
      <c r="C1035" s="3"/>
      <c r="D1035" s="3"/>
      <c r="E1035" s="3"/>
      <c r="F1035" s="3"/>
      <c r="G1035" s="3"/>
      <c r="H1035" s="3"/>
      <c r="I1035" s="3"/>
      <c r="J1035" s="3"/>
      <c r="K1035" s="3"/>
      <c r="L1035" s="3"/>
      <c r="M1035" s="3"/>
      <c r="N1035" s="3"/>
    </row>
    <row r="1036" spans="1:14" ht="12.75">
      <c r="A1036" s="3"/>
      <c r="B1036" s="3"/>
      <c r="C1036" s="3"/>
      <c r="D1036" s="3"/>
      <c r="E1036" s="3"/>
      <c r="F1036" s="3"/>
      <c r="G1036" s="3"/>
      <c r="H1036" s="3"/>
      <c r="I1036" s="3"/>
      <c r="J1036" s="3"/>
      <c r="K1036" s="3"/>
      <c r="L1036" s="3"/>
      <c r="M1036" s="3"/>
      <c r="N1036" s="3"/>
    </row>
    <row r="1037" spans="1:14" ht="12.75">
      <c r="A1037" s="3"/>
      <c r="B1037" s="3"/>
      <c r="C1037" s="3"/>
      <c r="D1037" s="3"/>
      <c r="E1037" s="3"/>
      <c r="F1037" s="3"/>
      <c r="G1037" s="3"/>
      <c r="H1037" s="3"/>
      <c r="I1037" s="3"/>
      <c r="J1037" s="3"/>
      <c r="K1037" s="3"/>
      <c r="L1037" s="3"/>
      <c r="M1037" s="3"/>
      <c r="N1037" s="3"/>
    </row>
    <row r="1038" spans="1:14" ht="12.75">
      <c r="A1038" s="3"/>
      <c r="B1038" s="3"/>
      <c r="C1038" s="3"/>
      <c r="D1038" s="3"/>
      <c r="E1038" s="3"/>
      <c r="F1038" s="3"/>
      <c r="G1038" s="3"/>
      <c r="H1038" s="3"/>
      <c r="I1038" s="3"/>
      <c r="J1038" s="3"/>
      <c r="K1038" s="3"/>
      <c r="L1038" s="3"/>
      <c r="M1038" s="3"/>
      <c r="N1038" s="3"/>
    </row>
    <row r="1039" spans="1:14" ht="12.75">
      <c r="A1039" s="3"/>
      <c r="B1039" s="3"/>
      <c r="C1039" s="3"/>
      <c r="D1039" s="3"/>
      <c r="E1039" s="3"/>
      <c r="F1039" s="3"/>
      <c r="G1039" s="3"/>
      <c r="H1039" s="3"/>
      <c r="I1039" s="3"/>
      <c r="J1039" s="3"/>
      <c r="K1039" s="3"/>
      <c r="L1039" s="3"/>
      <c r="M1039" s="3"/>
      <c r="N1039" s="3"/>
    </row>
    <row r="1040" spans="1:14" ht="12.75">
      <c r="A1040" s="3"/>
      <c r="B1040" s="3"/>
      <c r="C1040" s="3"/>
      <c r="D1040" s="3"/>
      <c r="E1040" s="3"/>
      <c r="F1040" s="3"/>
      <c r="G1040" s="3"/>
      <c r="H1040" s="3"/>
      <c r="I1040" s="3"/>
      <c r="J1040" s="3"/>
      <c r="K1040" s="3"/>
      <c r="L1040" s="3"/>
      <c r="M1040" s="3"/>
      <c r="N1040" s="3"/>
    </row>
    <row r="1041" spans="1:14" ht="12.75">
      <c r="A1041" s="3"/>
      <c r="B1041" s="3"/>
      <c r="C1041" s="3"/>
      <c r="D1041" s="3"/>
      <c r="E1041" s="3"/>
      <c r="F1041" s="3"/>
      <c r="G1041" s="3"/>
      <c r="H1041" s="3"/>
      <c r="I1041" s="3"/>
      <c r="J1041" s="3"/>
      <c r="K1041" s="3"/>
      <c r="L1041" s="3"/>
      <c r="M1041" s="3"/>
      <c r="N1041" s="3"/>
    </row>
    <row r="1042" spans="1:14" ht="12.75">
      <c r="A1042" s="3"/>
      <c r="B1042" s="3"/>
      <c r="C1042" s="3"/>
      <c r="D1042" s="3"/>
      <c r="E1042" s="3"/>
      <c r="F1042" s="3"/>
      <c r="G1042" s="3"/>
      <c r="H1042" s="3"/>
      <c r="I1042" s="3"/>
      <c r="J1042" s="3"/>
      <c r="K1042" s="3"/>
      <c r="L1042" s="3"/>
      <c r="M1042" s="3"/>
      <c r="N1042" s="3"/>
    </row>
    <row r="1043" spans="1:14" ht="12.75">
      <c r="A1043" s="3"/>
      <c r="B1043" s="3"/>
      <c r="C1043" s="3"/>
      <c r="D1043" s="3"/>
      <c r="E1043" s="3"/>
      <c r="F1043" s="3"/>
      <c r="G1043" s="3"/>
      <c r="H1043" s="3"/>
      <c r="I1043" s="3"/>
      <c r="J1043" s="3"/>
      <c r="K1043" s="3"/>
      <c r="L1043" s="3"/>
      <c r="M1043" s="3"/>
      <c r="N1043" s="3"/>
    </row>
    <row r="1044" spans="1:14" ht="12.75">
      <c r="A1044" s="3"/>
      <c r="B1044" s="3"/>
      <c r="C1044" s="3"/>
      <c r="D1044" s="3"/>
      <c r="E1044" s="3"/>
      <c r="F1044" s="3"/>
      <c r="G1044" s="3"/>
      <c r="H1044" s="3"/>
      <c r="I1044" s="3"/>
      <c r="J1044" s="3"/>
      <c r="K1044" s="3"/>
      <c r="L1044" s="3"/>
      <c r="M1044" s="3"/>
      <c r="N1044" s="3"/>
    </row>
    <row r="1045" spans="1:14" ht="12.75">
      <c r="A1045" s="3"/>
      <c r="B1045" s="3"/>
      <c r="C1045" s="3"/>
      <c r="D1045" s="3"/>
      <c r="E1045" s="3"/>
      <c r="F1045" s="3"/>
      <c r="G1045" s="3"/>
      <c r="H1045" s="3"/>
      <c r="I1045" s="3"/>
      <c r="J1045" s="3"/>
      <c r="K1045" s="3"/>
      <c r="L1045" s="3"/>
      <c r="M1045" s="3"/>
      <c r="N1045" s="3"/>
    </row>
    <row r="1046" spans="1:14" ht="12.75">
      <c r="A1046" s="3"/>
      <c r="B1046" s="3"/>
      <c r="C1046" s="3"/>
      <c r="D1046" s="3"/>
      <c r="E1046" s="3"/>
      <c r="F1046" s="3"/>
      <c r="G1046" s="3"/>
      <c r="H1046" s="3"/>
      <c r="I1046" s="3"/>
      <c r="J1046" s="3"/>
      <c r="K1046" s="3"/>
      <c r="L1046" s="3"/>
      <c r="M1046" s="3"/>
      <c r="N1046" s="3"/>
    </row>
    <row r="1047" spans="1:14" ht="12.75">
      <c r="A1047" s="3"/>
      <c r="B1047" s="3"/>
      <c r="C1047" s="3"/>
      <c r="D1047" s="3"/>
      <c r="E1047" s="3"/>
      <c r="F1047" s="3"/>
      <c r="G1047" s="3"/>
      <c r="H1047" s="3"/>
      <c r="I1047" s="3"/>
      <c r="J1047" s="3"/>
      <c r="K1047" s="3"/>
      <c r="L1047" s="3"/>
      <c r="M1047" s="3"/>
      <c r="N1047" s="3"/>
    </row>
    <row r="1048" spans="1:14" ht="12.75">
      <c r="A1048" s="3"/>
      <c r="B1048" s="3"/>
      <c r="C1048" s="3"/>
      <c r="D1048" s="3"/>
      <c r="E1048" s="3"/>
      <c r="F1048" s="3"/>
      <c r="G1048" s="3"/>
      <c r="H1048" s="3"/>
      <c r="I1048" s="3"/>
      <c r="J1048" s="3"/>
      <c r="K1048" s="3"/>
      <c r="L1048" s="3"/>
      <c r="M1048" s="3"/>
      <c r="N1048" s="3"/>
    </row>
    <row r="1049" spans="1:14" ht="12.75">
      <c r="A1049" s="3"/>
      <c r="B1049" s="3"/>
      <c r="C1049" s="3"/>
      <c r="D1049" s="3"/>
      <c r="E1049" s="3"/>
      <c r="F1049" s="3"/>
      <c r="G1049" s="3"/>
      <c r="H1049" s="3"/>
      <c r="I1049" s="3"/>
      <c r="J1049" s="3"/>
      <c r="K1049" s="3"/>
      <c r="L1049" s="3"/>
      <c r="M1049" s="3"/>
      <c r="N1049" s="3"/>
    </row>
    <row r="1050" spans="1:14" ht="12.75">
      <c r="A1050" s="3"/>
      <c r="B1050" s="3"/>
      <c r="C1050" s="3"/>
      <c r="D1050" s="3"/>
      <c r="E1050" s="3"/>
      <c r="F1050" s="3"/>
      <c r="G1050" s="3"/>
      <c r="H1050" s="3"/>
      <c r="I1050" s="3"/>
      <c r="J1050" s="3"/>
      <c r="K1050" s="3"/>
      <c r="L1050" s="3"/>
      <c r="M1050" s="3"/>
      <c r="N1050" s="3"/>
    </row>
    <row r="1051" spans="1:14" ht="12.75">
      <c r="A1051" s="3"/>
      <c r="B1051" s="3"/>
      <c r="C1051" s="3"/>
      <c r="D1051" s="3"/>
      <c r="E1051" s="3"/>
      <c r="F1051" s="3"/>
      <c r="G1051" s="3"/>
      <c r="H1051" s="3"/>
      <c r="I1051" s="3"/>
      <c r="J1051" s="3"/>
      <c r="K1051" s="3"/>
      <c r="L1051" s="3"/>
      <c r="M1051" s="3"/>
      <c r="N1051" s="3"/>
    </row>
    <row r="1052" spans="1:14" ht="12.75">
      <c r="A1052" s="3"/>
      <c r="B1052" s="3"/>
      <c r="C1052" s="3"/>
      <c r="D1052" s="3"/>
      <c r="E1052" s="3"/>
      <c r="F1052" s="3"/>
      <c r="G1052" s="3"/>
      <c r="H1052" s="3"/>
      <c r="I1052" s="3"/>
      <c r="J1052" s="3"/>
      <c r="K1052" s="3"/>
      <c r="L1052" s="3"/>
      <c r="M1052" s="3"/>
      <c r="N1052" s="3"/>
    </row>
    <row r="1053" spans="1:14" ht="12.75">
      <c r="A1053" s="3"/>
      <c r="B1053" s="3"/>
      <c r="C1053" s="3"/>
      <c r="D1053" s="3"/>
      <c r="E1053" s="3"/>
      <c r="F1053" s="3"/>
      <c r="G1053" s="3"/>
      <c r="H1053" s="3"/>
      <c r="I1053" s="3"/>
      <c r="J1053" s="3"/>
      <c r="K1053" s="3"/>
      <c r="L1053" s="3"/>
      <c r="M1053" s="3"/>
      <c r="N1053" s="3"/>
    </row>
    <row r="1054" spans="1:14" ht="12.75">
      <c r="A1054" s="3"/>
      <c r="B1054" s="3"/>
      <c r="C1054" s="3"/>
      <c r="D1054" s="3"/>
      <c r="E1054" s="3"/>
      <c r="F1054" s="3"/>
      <c r="G1054" s="3"/>
      <c r="H1054" s="3"/>
      <c r="I1054" s="3"/>
      <c r="J1054" s="3"/>
      <c r="K1054" s="3"/>
      <c r="L1054" s="3"/>
      <c r="M1054" s="3"/>
      <c r="N1054" s="3"/>
    </row>
    <row r="1055" spans="1:14" ht="12.75">
      <c r="A1055" s="3"/>
      <c r="B1055" s="3"/>
      <c r="C1055" s="3"/>
      <c r="D1055" s="3"/>
      <c r="E1055" s="3"/>
      <c r="F1055" s="3"/>
      <c r="G1055" s="3"/>
      <c r="H1055" s="3"/>
      <c r="I1055" s="3"/>
      <c r="J1055" s="3"/>
      <c r="K1055" s="3"/>
      <c r="L1055" s="3"/>
      <c r="M1055" s="3"/>
      <c r="N1055" s="3"/>
    </row>
    <row r="1056" spans="1:14" ht="12.75">
      <c r="A1056" s="3"/>
      <c r="B1056" s="3"/>
      <c r="C1056" s="3"/>
      <c r="D1056" s="3"/>
      <c r="E1056" s="3"/>
      <c r="F1056" s="3"/>
      <c r="G1056" s="3"/>
      <c r="H1056" s="3"/>
      <c r="I1056" s="3"/>
      <c r="J1056" s="3"/>
      <c r="K1056" s="3"/>
      <c r="L1056" s="3"/>
      <c r="M1056" s="3"/>
      <c r="N1056" s="3"/>
    </row>
    <row r="1057" spans="1:14" ht="12.75">
      <c r="A1057" s="3"/>
      <c r="B1057" s="3"/>
      <c r="C1057" s="3"/>
      <c r="D1057" s="3"/>
      <c r="E1057" s="3"/>
      <c r="F1057" s="3"/>
      <c r="G1057" s="3"/>
      <c r="H1057" s="3"/>
      <c r="I1057" s="3"/>
      <c r="J1057" s="3"/>
      <c r="K1057" s="3"/>
      <c r="L1057" s="3"/>
      <c r="M1057" s="3"/>
      <c r="N1057" s="3"/>
    </row>
    <row r="1058" spans="1:14" ht="12.75">
      <c r="A1058" s="3"/>
      <c r="B1058" s="3"/>
      <c r="C1058" s="3"/>
      <c r="D1058" s="3"/>
      <c r="E1058" s="3"/>
      <c r="F1058" s="3"/>
      <c r="G1058" s="3"/>
      <c r="H1058" s="3"/>
      <c r="I1058" s="3"/>
      <c r="J1058" s="3"/>
      <c r="K1058" s="3"/>
      <c r="L1058" s="3"/>
      <c r="M1058" s="3"/>
      <c r="N1058" s="3"/>
    </row>
    <row r="1059" spans="1:14" ht="12.75">
      <c r="A1059" s="3"/>
      <c r="B1059" s="3"/>
      <c r="C1059" s="3"/>
      <c r="D1059" s="3"/>
      <c r="E1059" s="3"/>
      <c r="F1059" s="3"/>
      <c r="G1059" s="3"/>
      <c r="H1059" s="3"/>
      <c r="I1059" s="3"/>
      <c r="J1059" s="3"/>
      <c r="K1059" s="3"/>
      <c r="L1059" s="3"/>
      <c r="M1059" s="3"/>
      <c r="N1059" s="3"/>
    </row>
    <row r="1060" spans="1:14" ht="12.75">
      <c r="A1060" s="3"/>
      <c r="B1060" s="3"/>
      <c r="C1060" s="3"/>
      <c r="D1060" s="3"/>
      <c r="E1060" s="3"/>
      <c r="F1060" s="3"/>
      <c r="G1060" s="3"/>
      <c r="H1060" s="3"/>
      <c r="I1060" s="3"/>
      <c r="J1060" s="3"/>
      <c r="K1060" s="3"/>
      <c r="L1060" s="3"/>
      <c r="M1060" s="3"/>
      <c r="N1060" s="3"/>
    </row>
    <row r="1061" spans="1:14" ht="12.75">
      <c r="A1061" s="3"/>
      <c r="B1061" s="3"/>
      <c r="C1061" s="3"/>
      <c r="D1061" s="3"/>
      <c r="E1061" s="3"/>
      <c r="F1061" s="3"/>
      <c r="G1061" s="3"/>
      <c r="H1061" s="3"/>
      <c r="I1061" s="3"/>
      <c r="J1061" s="3"/>
      <c r="K1061" s="3"/>
      <c r="L1061" s="3"/>
      <c r="M1061" s="3"/>
      <c r="N1061" s="3"/>
    </row>
    <row r="1062" spans="1:14" ht="12.75">
      <c r="A1062" s="3"/>
      <c r="B1062" s="3"/>
      <c r="C1062" s="3"/>
      <c r="D1062" s="3"/>
      <c r="E1062" s="3"/>
      <c r="F1062" s="3"/>
      <c r="G1062" s="3"/>
      <c r="H1062" s="3"/>
      <c r="I1062" s="3"/>
      <c r="J1062" s="3"/>
      <c r="K1062" s="3"/>
      <c r="L1062" s="3"/>
      <c r="M1062" s="3"/>
      <c r="N1062" s="3"/>
    </row>
    <row r="1063" spans="1:14" ht="12.75">
      <c r="A1063" s="3"/>
      <c r="B1063" s="3"/>
      <c r="C1063" s="3"/>
      <c r="D1063" s="3"/>
      <c r="E1063" s="3"/>
      <c r="F1063" s="3"/>
      <c r="G1063" s="3"/>
      <c r="H1063" s="3"/>
      <c r="I1063" s="3"/>
      <c r="J1063" s="3"/>
      <c r="K1063" s="3"/>
      <c r="L1063" s="3"/>
      <c r="M1063" s="3"/>
      <c r="N1063" s="3"/>
    </row>
    <row r="1064" spans="1:14" ht="12.75">
      <c r="A1064" s="3"/>
      <c r="B1064" s="3"/>
      <c r="C1064" s="3"/>
      <c r="D1064" s="3"/>
      <c r="E1064" s="3"/>
      <c r="F1064" s="3"/>
      <c r="G1064" s="3"/>
      <c r="H1064" s="3"/>
      <c r="I1064" s="3"/>
      <c r="J1064" s="3"/>
      <c r="K1064" s="3"/>
      <c r="L1064" s="3"/>
      <c r="M1064" s="3"/>
      <c r="N1064" s="3"/>
    </row>
    <row r="1065" spans="1:14" ht="12.75">
      <c r="A1065" s="3"/>
      <c r="B1065" s="3"/>
      <c r="C1065" s="3"/>
      <c r="D1065" s="3"/>
      <c r="E1065" s="3"/>
      <c r="F1065" s="3"/>
      <c r="G1065" s="3"/>
      <c r="H1065" s="3"/>
      <c r="I1065" s="3"/>
      <c r="J1065" s="3"/>
      <c r="K1065" s="3"/>
      <c r="L1065" s="3"/>
      <c r="M1065" s="3"/>
      <c r="N1065" s="3"/>
    </row>
    <row r="1066" spans="1:14" ht="12.75">
      <c r="A1066" s="3"/>
      <c r="B1066" s="3"/>
      <c r="C1066" s="3"/>
      <c r="D1066" s="3"/>
      <c r="E1066" s="3"/>
      <c r="F1066" s="3"/>
      <c r="G1066" s="3"/>
      <c r="H1066" s="3"/>
      <c r="I1066" s="3"/>
      <c r="J1066" s="3"/>
      <c r="K1066" s="3"/>
      <c r="L1066" s="3"/>
      <c r="M1066" s="3"/>
      <c r="N1066" s="3"/>
    </row>
    <row r="1067" spans="1:14" ht="12.75">
      <c r="A1067" s="3"/>
      <c r="B1067" s="3"/>
      <c r="C1067" s="3"/>
      <c r="D1067" s="3"/>
      <c r="E1067" s="3"/>
      <c r="F1067" s="3"/>
      <c r="G1067" s="3"/>
      <c r="H1067" s="3"/>
      <c r="I1067" s="3"/>
      <c r="J1067" s="3"/>
      <c r="K1067" s="3"/>
      <c r="L1067" s="3"/>
      <c r="M1067" s="3"/>
      <c r="N1067" s="3"/>
    </row>
    <row r="1068" spans="1:14" ht="12.75">
      <c r="A1068" s="3"/>
      <c r="B1068" s="3"/>
      <c r="C1068" s="3"/>
      <c r="D1068" s="3"/>
      <c r="E1068" s="3"/>
      <c r="F1068" s="3"/>
      <c r="G1068" s="3"/>
      <c r="H1068" s="3"/>
      <c r="I1068" s="3"/>
      <c r="J1068" s="3"/>
      <c r="K1068" s="3"/>
      <c r="L1068" s="3"/>
      <c r="M1068" s="3"/>
      <c r="N1068" s="3"/>
    </row>
    <row r="1069" spans="1:14" ht="12.75">
      <c r="A1069" s="3"/>
      <c r="B1069" s="3"/>
      <c r="C1069" s="3"/>
      <c r="D1069" s="3"/>
      <c r="E1069" s="3"/>
      <c r="F1069" s="3"/>
      <c r="G1069" s="3"/>
      <c r="H1069" s="3"/>
      <c r="I1069" s="3"/>
      <c r="J1069" s="3"/>
      <c r="K1069" s="3"/>
      <c r="L1069" s="3"/>
      <c r="M1069" s="3"/>
      <c r="N1069" s="3"/>
    </row>
    <row r="1070" spans="1:14" ht="12.75">
      <c r="A1070" s="3"/>
      <c r="B1070" s="3"/>
      <c r="C1070" s="3"/>
      <c r="D1070" s="3"/>
      <c r="E1070" s="3"/>
      <c r="F1070" s="3"/>
      <c r="G1070" s="3"/>
      <c r="H1070" s="3"/>
      <c r="I1070" s="3"/>
      <c r="J1070" s="3"/>
      <c r="K1070" s="3"/>
      <c r="L1070" s="3"/>
      <c r="M1070" s="3"/>
      <c r="N1070" s="3"/>
    </row>
    <row r="1071" spans="1:14" ht="12.75">
      <c r="A1071" s="3"/>
      <c r="B1071" s="3"/>
      <c r="C1071" s="3"/>
      <c r="D1071" s="3"/>
      <c r="E1071" s="3"/>
      <c r="F1071" s="3"/>
      <c r="G1071" s="3"/>
      <c r="H1071" s="3"/>
      <c r="I1071" s="3"/>
      <c r="J1071" s="3"/>
      <c r="K1071" s="3"/>
      <c r="L1071" s="3"/>
      <c r="M1071" s="3"/>
      <c r="N1071" s="3"/>
    </row>
    <row r="1072" spans="1:14" ht="12.75">
      <c r="A1072" s="3"/>
      <c r="B1072" s="3"/>
      <c r="C1072" s="3"/>
      <c r="D1072" s="3"/>
      <c r="E1072" s="3"/>
      <c r="F1072" s="3"/>
      <c r="G1072" s="3"/>
      <c r="H1072" s="3"/>
      <c r="I1072" s="3"/>
      <c r="J1072" s="3"/>
      <c r="K1072" s="3"/>
      <c r="L1072" s="3"/>
      <c r="M1072" s="3"/>
      <c r="N1072" s="3"/>
    </row>
    <row r="1073" spans="1:14" ht="12.75">
      <c r="A1073" s="3"/>
      <c r="B1073" s="3"/>
      <c r="C1073" s="3"/>
      <c r="D1073" s="3"/>
      <c r="E1073" s="3"/>
      <c r="F1073" s="3"/>
      <c r="G1073" s="3"/>
      <c r="H1073" s="3"/>
      <c r="I1073" s="3"/>
      <c r="J1073" s="3"/>
      <c r="K1073" s="3"/>
      <c r="L1073" s="3"/>
      <c r="M1073" s="3"/>
      <c r="N1073" s="3"/>
    </row>
    <row r="1074" spans="1:14" ht="12.75">
      <c r="A1074" s="3"/>
      <c r="B1074" s="3"/>
      <c r="C1074" s="3"/>
      <c r="D1074" s="3"/>
      <c r="E1074" s="3"/>
      <c r="F1074" s="3"/>
      <c r="G1074" s="3"/>
      <c r="H1074" s="3"/>
      <c r="I1074" s="3"/>
      <c r="J1074" s="3"/>
      <c r="K1074" s="3"/>
      <c r="L1074" s="3"/>
      <c r="M1074" s="3"/>
      <c r="N1074" s="3"/>
    </row>
    <row r="1075" spans="1:14" ht="12.75">
      <c r="A1075" s="3"/>
      <c r="B1075" s="3"/>
      <c r="C1075" s="3"/>
      <c r="D1075" s="3"/>
      <c r="E1075" s="3"/>
      <c r="F1075" s="3"/>
      <c r="G1075" s="3"/>
      <c r="H1075" s="3"/>
      <c r="I1075" s="3"/>
      <c r="J1075" s="3"/>
      <c r="K1075" s="3"/>
      <c r="L1075" s="3"/>
      <c r="M1075" s="3"/>
      <c r="N1075" s="3"/>
    </row>
    <row r="1076" spans="1:14" ht="12.75">
      <c r="A1076" s="3"/>
      <c r="B1076" s="3"/>
      <c r="C1076" s="3"/>
      <c r="D1076" s="3"/>
      <c r="E1076" s="3"/>
      <c r="F1076" s="3"/>
      <c r="G1076" s="3"/>
      <c r="H1076" s="3"/>
      <c r="I1076" s="3"/>
      <c r="J1076" s="3"/>
      <c r="K1076" s="3"/>
      <c r="L1076" s="3"/>
      <c r="M1076" s="3"/>
      <c r="N1076" s="3"/>
    </row>
    <row r="1077" spans="1:14" ht="12.75">
      <c r="A1077" s="3"/>
      <c r="B1077" s="3"/>
      <c r="C1077" s="3"/>
      <c r="D1077" s="3"/>
      <c r="E1077" s="3"/>
      <c r="F1077" s="3"/>
      <c r="G1077" s="3"/>
      <c r="H1077" s="3"/>
      <c r="I1077" s="3"/>
      <c r="J1077" s="3"/>
      <c r="K1077" s="3"/>
      <c r="L1077" s="3"/>
      <c r="M1077" s="3"/>
      <c r="N1077" s="3"/>
    </row>
    <row r="1078" spans="1:14" ht="12.75">
      <c r="A1078" s="3"/>
      <c r="B1078" s="3"/>
      <c r="C1078" s="3"/>
      <c r="D1078" s="3"/>
      <c r="E1078" s="3"/>
      <c r="F1078" s="3"/>
      <c r="G1078" s="3"/>
      <c r="H1078" s="3"/>
      <c r="I1078" s="3"/>
      <c r="J1078" s="3"/>
      <c r="K1078" s="3"/>
      <c r="L1078" s="3"/>
      <c r="M1078" s="3"/>
      <c r="N1078" s="3"/>
    </row>
    <row r="1079" spans="1:14" ht="12.75">
      <c r="A1079" s="3"/>
      <c r="B1079" s="3"/>
      <c r="C1079" s="3"/>
      <c r="D1079" s="3"/>
      <c r="E1079" s="3"/>
      <c r="F1079" s="3"/>
      <c r="G1079" s="3"/>
      <c r="H1079" s="3"/>
      <c r="I1079" s="3"/>
      <c r="J1079" s="3"/>
      <c r="K1079" s="3"/>
      <c r="L1079" s="3"/>
      <c r="M1079" s="3"/>
      <c r="N1079" s="3"/>
    </row>
    <row r="1080" spans="1:14" ht="12.75">
      <c r="A1080" s="3"/>
      <c r="B1080" s="3"/>
      <c r="C1080" s="3"/>
      <c r="D1080" s="3"/>
      <c r="E1080" s="3"/>
      <c r="F1080" s="3"/>
      <c r="G1080" s="3"/>
      <c r="H1080" s="3"/>
      <c r="I1080" s="3"/>
      <c r="J1080" s="3"/>
      <c r="K1080" s="3"/>
      <c r="L1080" s="3"/>
      <c r="M1080" s="3"/>
      <c r="N1080" s="3"/>
    </row>
    <row r="1081" spans="1:14" ht="12.75">
      <c r="A1081" s="3"/>
      <c r="B1081" s="3"/>
      <c r="C1081" s="3"/>
      <c r="D1081" s="3"/>
      <c r="E1081" s="3"/>
      <c r="F1081" s="3"/>
      <c r="G1081" s="3"/>
      <c r="H1081" s="3"/>
      <c r="I1081" s="3"/>
      <c r="J1081" s="3"/>
      <c r="K1081" s="3"/>
      <c r="L1081" s="3"/>
      <c r="M1081" s="3"/>
      <c r="N1081" s="3"/>
    </row>
    <row r="1082" spans="1:14" ht="12.75">
      <c r="A1082" s="3"/>
      <c r="B1082" s="3"/>
      <c r="C1082" s="3"/>
      <c r="D1082" s="3"/>
      <c r="E1082" s="3"/>
      <c r="F1082" s="3"/>
      <c r="G1082" s="3"/>
      <c r="H1082" s="3"/>
      <c r="I1082" s="3"/>
      <c r="J1082" s="3"/>
      <c r="K1082" s="3"/>
      <c r="L1082" s="3"/>
      <c r="M1082" s="3"/>
      <c r="N1082" s="3"/>
    </row>
    <row r="1083" spans="1:14" ht="12.75">
      <c r="A1083" s="3"/>
      <c r="B1083" s="3"/>
      <c r="C1083" s="3"/>
      <c r="D1083" s="3"/>
      <c r="E1083" s="3"/>
      <c r="F1083" s="3"/>
      <c r="G1083" s="3"/>
      <c r="H1083" s="3"/>
      <c r="I1083" s="3"/>
      <c r="J1083" s="3"/>
      <c r="K1083" s="3"/>
      <c r="L1083" s="3"/>
      <c r="M1083" s="3"/>
      <c r="N1083" s="3"/>
    </row>
    <row r="1084" spans="1:14" ht="12.75">
      <c r="A1084" s="3"/>
      <c r="B1084" s="3"/>
      <c r="C1084" s="3"/>
      <c r="D1084" s="3"/>
      <c r="E1084" s="3"/>
      <c r="F1084" s="3"/>
      <c r="G1084" s="3"/>
      <c r="H1084" s="3"/>
      <c r="I1084" s="3"/>
      <c r="J1084" s="3"/>
      <c r="K1084" s="3"/>
      <c r="L1084" s="3"/>
      <c r="M1084" s="3"/>
      <c r="N1084" s="3"/>
    </row>
    <row r="1085" spans="1:14" ht="12.75">
      <c r="A1085" s="3"/>
      <c r="B1085" s="3"/>
      <c r="C1085" s="3"/>
      <c r="D1085" s="3"/>
      <c r="E1085" s="3"/>
      <c r="F1085" s="3"/>
      <c r="G1085" s="3"/>
      <c r="H1085" s="3"/>
      <c r="I1085" s="3"/>
      <c r="J1085" s="3"/>
      <c r="K1085" s="3"/>
      <c r="L1085" s="3"/>
      <c r="M1085" s="3"/>
      <c r="N1085" s="3"/>
    </row>
    <row r="1086" spans="1:14" ht="12.75">
      <c r="A1086" s="3"/>
      <c r="B1086" s="3"/>
      <c r="C1086" s="3"/>
      <c r="D1086" s="3"/>
      <c r="E1086" s="3"/>
      <c r="F1086" s="3"/>
      <c r="G1086" s="3"/>
      <c r="H1086" s="3"/>
      <c r="I1086" s="3"/>
      <c r="J1086" s="3"/>
      <c r="K1086" s="3"/>
      <c r="L1086" s="3"/>
      <c r="M1086" s="3"/>
      <c r="N1086" s="3"/>
    </row>
    <row r="1087" spans="1:14" ht="12.75">
      <c r="A1087" s="3"/>
      <c r="B1087" s="3"/>
      <c r="C1087" s="3"/>
      <c r="D1087" s="3"/>
      <c r="E1087" s="3"/>
      <c r="F1087" s="3"/>
      <c r="G1087" s="3"/>
      <c r="H1087" s="3"/>
      <c r="I1087" s="3"/>
      <c r="J1087" s="3"/>
      <c r="K1087" s="3"/>
      <c r="L1087" s="3"/>
      <c r="M1087" s="3"/>
      <c r="N1087" s="3"/>
    </row>
    <row r="1088" spans="1:14" ht="12.75">
      <c r="A1088" s="3"/>
      <c r="B1088" s="3"/>
      <c r="C1088" s="3"/>
      <c r="D1088" s="3"/>
      <c r="E1088" s="3"/>
      <c r="F1088" s="3"/>
      <c r="G1088" s="3"/>
      <c r="H1088" s="3"/>
      <c r="I1088" s="3"/>
      <c r="J1088" s="3"/>
      <c r="K1088" s="3"/>
      <c r="L1088" s="3"/>
      <c r="M1088" s="3"/>
      <c r="N1088" s="3"/>
    </row>
    <row r="1089" spans="1:14" ht="12.75">
      <c r="A1089" s="3"/>
      <c r="B1089" s="3"/>
      <c r="C1089" s="3"/>
      <c r="D1089" s="3"/>
      <c r="E1089" s="3"/>
      <c r="F1089" s="3"/>
      <c r="G1089" s="3"/>
      <c r="H1089" s="3"/>
      <c r="I1089" s="3"/>
      <c r="J1089" s="3"/>
      <c r="K1089" s="3"/>
      <c r="L1089" s="3"/>
      <c r="M1089" s="3"/>
      <c r="N1089" s="3"/>
    </row>
    <row r="1090" spans="1:14" ht="12.75">
      <c r="A1090" s="3"/>
      <c r="B1090" s="3"/>
      <c r="C1090" s="3"/>
      <c r="D1090" s="3"/>
      <c r="E1090" s="3"/>
      <c r="F1090" s="3"/>
      <c r="G1090" s="3"/>
      <c r="H1090" s="3"/>
      <c r="I1090" s="3"/>
      <c r="J1090" s="3"/>
      <c r="K1090" s="3"/>
      <c r="L1090" s="3"/>
      <c r="M1090" s="3"/>
      <c r="N1090" s="3"/>
    </row>
    <row r="1091" spans="1:14" ht="12.75">
      <c r="A1091" s="3"/>
      <c r="B1091" s="3"/>
      <c r="C1091" s="3"/>
      <c r="D1091" s="3"/>
      <c r="E1091" s="3"/>
      <c r="F1091" s="3"/>
      <c r="G1091" s="3"/>
      <c r="H1091" s="3"/>
      <c r="I1091" s="3"/>
      <c r="J1091" s="3"/>
      <c r="K1091" s="3"/>
      <c r="L1091" s="3"/>
      <c r="M1091" s="3"/>
      <c r="N1091" s="3"/>
    </row>
    <row r="1092" spans="1:14" ht="12.75">
      <c r="A1092" s="3"/>
      <c r="B1092" s="3"/>
      <c r="C1092" s="3"/>
      <c r="D1092" s="3"/>
      <c r="E1092" s="3"/>
      <c r="F1092" s="3"/>
      <c r="G1092" s="3"/>
      <c r="H1092" s="3"/>
      <c r="I1092" s="3"/>
      <c r="J1092" s="3"/>
      <c r="K1092" s="3"/>
      <c r="L1092" s="3"/>
      <c r="M1092" s="3"/>
      <c r="N1092" s="3"/>
    </row>
    <row r="1093" spans="1:14" ht="12.75">
      <c r="A1093" s="3"/>
      <c r="B1093" s="3"/>
      <c r="C1093" s="3"/>
      <c r="D1093" s="3"/>
      <c r="E1093" s="3"/>
      <c r="F1093" s="3"/>
      <c r="G1093" s="3"/>
      <c r="H1093" s="3"/>
      <c r="I1093" s="3"/>
      <c r="J1093" s="3"/>
      <c r="K1093" s="3"/>
      <c r="L1093" s="3"/>
      <c r="M1093" s="3"/>
      <c r="N1093" s="3"/>
    </row>
    <row r="1094" spans="1:14" ht="12.75">
      <c r="A1094" s="3"/>
      <c r="B1094" s="3"/>
      <c r="C1094" s="3"/>
      <c r="D1094" s="3"/>
      <c r="E1094" s="3"/>
      <c r="F1094" s="3"/>
      <c r="G1094" s="3"/>
      <c r="H1094" s="3"/>
      <c r="I1094" s="3"/>
      <c r="J1094" s="3"/>
      <c r="K1094" s="3"/>
      <c r="L1094" s="3"/>
      <c r="M1094" s="3"/>
      <c r="N1094" s="3"/>
    </row>
    <row r="1095" spans="1:14" ht="12.75">
      <c r="A1095" s="3"/>
      <c r="B1095" s="3"/>
      <c r="C1095" s="3"/>
      <c r="D1095" s="3"/>
      <c r="E1095" s="3"/>
      <c r="F1095" s="3"/>
      <c r="G1095" s="3"/>
      <c r="H1095" s="3"/>
      <c r="I1095" s="3"/>
      <c r="J1095" s="3"/>
      <c r="K1095" s="3"/>
      <c r="L1095" s="3"/>
      <c r="M1095" s="3"/>
      <c r="N1095" s="3"/>
    </row>
    <row r="1096" spans="1:14" ht="12.75">
      <c r="A1096" s="3"/>
      <c r="B1096" s="3"/>
      <c r="C1096" s="3"/>
      <c r="D1096" s="3"/>
      <c r="E1096" s="3"/>
      <c r="F1096" s="3"/>
      <c r="G1096" s="3"/>
      <c r="H1096" s="3"/>
      <c r="I1096" s="3"/>
      <c r="J1096" s="3"/>
      <c r="K1096" s="3"/>
      <c r="L1096" s="3"/>
      <c r="M1096" s="3"/>
      <c r="N1096" s="3"/>
    </row>
    <row r="1097" spans="1:14" ht="12.75">
      <c r="A1097" s="3"/>
      <c r="B1097" s="3"/>
      <c r="C1097" s="3"/>
      <c r="D1097" s="3"/>
      <c r="E1097" s="3"/>
      <c r="F1097" s="3"/>
      <c r="G1097" s="3"/>
      <c r="H1097" s="3"/>
      <c r="I1097" s="3"/>
      <c r="J1097" s="3"/>
      <c r="K1097" s="3"/>
      <c r="L1097" s="3"/>
      <c r="M1097" s="3"/>
      <c r="N1097" s="3"/>
    </row>
    <row r="1098" spans="1:14" ht="12.75">
      <c r="A1098" s="3"/>
      <c r="B1098" s="3"/>
      <c r="C1098" s="3"/>
      <c r="D1098" s="3"/>
      <c r="E1098" s="3"/>
      <c r="F1098" s="3"/>
      <c r="G1098" s="3"/>
      <c r="H1098" s="3"/>
      <c r="I1098" s="3"/>
      <c r="J1098" s="3"/>
      <c r="K1098" s="3"/>
      <c r="L1098" s="3"/>
      <c r="M1098" s="3"/>
      <c r="N1098" s="3"/>
    </row>
    <row r="1099" spans="1:14" ht="12.75">
      <c r="A1099" s="3"/>
      <c r="B1099" s="3"/>
      <c r="C1099" s="3"/>
      <c r="D1099" s="3"/>
      <c r="E1099" s="3"/>
      <c r="F1099" s="3"/>
      <c r="G1099" s="3"/>
      <c r="H1099" s="3"/>
      <c r="I1099" s="3"/>
      <c r="J1099" s="3"/>
      <c r="K1099" s="3"/>
      <c r="L1099" s="3"/>
      <c r="M1099" s="3"/>
      <c r="N1099" s="3"/>
    </row>
    <row r="1100" spans="1:14" ht="12.75">
      <c r="A1100" s="3"/>
      <c r="B1100" s="3"/>
      <c r="C1100" s="3"/>
      <c r="D1100" s="3"/>
      <c r="E1100" s="3"/>
      <c r="F1100" s="3"/>
      <c r="G1100" s="3"/>
      <c r="H1100" s="3"/>
      <c r="I1100" s="3"/>
      <c r="J1100" s="3"/>
      <c r="K1100" s="3"/>
      <c r="L1100" s="3"/>
      <c r="M1100" s="3"/>
      <c r="N1100" s="3"/>
    </row>
    <row r="1101" spans="1:14" ht="12.75">
      <c r="A1101" s="3"/>
      <c r="B1101" s="3"/>
      <c r="C1101" s="3"/>
      <c r="D1101" s="3"/>
      <c r="E1101" s="3"/>
      <c r="F1101" s="3"/>
      <c r="G1101" s="3"/>
      <c r="H1101" s="3"/>
      <c r="I1101" s="3"/>
      <c r="J1101" s="3"/>
      <c r="K1101" s="3"/>
      <c r="L1101" s="3"/>
      <c r="M1101" s="3"/>
      <c r="N1101" s="3"/>
    </row>
    <row r="1102" spans="1:14" ht="12.75">
      <c r="A1102" s="3"/>
      <c r="B1102" s="3"/>
      <c r="C1102" s="3"/>
      <c r="D1102" s="3"/>
      <c r="E1102" s="3"/>
      <c r="F1102" s="3"/>
      <c r="G1102" s="3"/>
      <c r="H1102" s="3"/>
      <c r="I1102" s="3"/>
      <c r="J1102" s="3"/>
      <c r="K1102" s="3"/>
      <c r="L1102" s="3"/>
      <c r="M1102" s="3"/>
      <c r="N1102" s="3"/>
    </row>
    <row r="1103" spans="1:14" ht="12.75">
      <c r="A1103" s="3"/>
      <c r="B1103" s="3"/>
      <c r="C1103" s="3"/>
      <c r="D1103" s="3"/>
      <c r="E1103" s="3"/>
      <c r="F1103" s="3"/>
      <c r="G1103" s="3"/>
      <c r="H1103" s="3"/>
      <c r="I1103" s="3"/>
      <c r="J1103" s="3"/>
      <c r="K1103" s="3"/>
      <c r="L1103" s="3"/>
      <c r="M1103" s="3"/>
      <c r="N1103" s="3"/>
    </row>
    <row r="1104" spans="1:14" ht="12.75">
      <c r="A1104" s="3"/>
      <c r="B1104" s="3"/>
      <c r="C1104" s="3"/>
      <c r="D1104" s="3"/>
      <c r="E1104" s="3"/>
      <c r="F1104" s="3"/>
      <c r="G1104" s="3"/>
      <c r="H1104" s="3"/>
      <c r="I1104" s="3"/>
      <c r="J1104" s="3"/>
      <c r="K1104" s="3"/>
      <c r="L1104" s="3"/>
      <c r="M1104" s="3"/>
      <c r="N1104" s="3"/>
    </row>
    <row r="1105" spans="1:14" ht="12.75">
      <c r="A1105" s="3"/>
      <c r="B1105" s="3"/>
      <c r="C1105" s="3"/>
      <c r="D1105" s="3"/>
      <c r="E1105" s="3"/>
      <c r="F1105" s="3"/>
      <c r="G1105" s="3"/>
      <c r="H1105" s="3"/>
      <c r="I1105" s="3"/>
      <c r="J1105" s="3"/>
      <c r="K1105" s="3"/>
      <c r="L1105" s="3"/>
      <c r="M1105" s="3"/>
      <c r="N1105" s="3"/>
    </row>
    <row r="1106" spans="1:14" ht="12.75">
      <c r="A1106" s="3"/>
      <c r="B1106" s="3"/>
      <c r="C1106" s="3"/>
      <c r="D1106" s="3"/>
      <c r="E1106" s="3"/>
      <c r="F1106" s="3"/>
      <c r="G1106" s="3"/>
      <c r="H1106" s="3"/>
      <c r="I1106" s="3"/>
      <c r="J1106" s="3"/>
      <c r="K1106" s="3"/>
      <c r="L1106" s="3"/>
      <c r="M1106" s="3"/>
      <c r="N1106" s="3"/>
    </row>
    <row r="1107" spans="1:14" ht="12.75">
      <c r="A1107" s="3"/>
      <c r="B1107" s="3"/>
      <c r="C1107" s="3"/>
      <c r="D1107" s="3"/>
      <c r="E1107" s="3"/>
      <c r="F1107" s="3"/>
      <c r="G1107" s="3"/>
      <c r="H1107" s="3"/>
      <c r="I1107" s="3"/>
      <c r="J1107" s="3"/>
      <c r="K1107" s="3"/>
      <c r="L1107" s="3"/>
      <c r="M1107" s="3"/>
      <c r="N1107" s="3"/>
    </row>
    <row r="1108" spans="1:14" ht="12.75">
      <c r="A1108" s="3"/>
      <c r="B1108" s="3"/>
      <c r="C1108" s="3"/>
      <c r="D1108" s="3"/>
      <c r="E1108" s="3"/>
      <c r="F1108" s="3"/>
      <c r="G1108" s="3"/>
      <c r="H1108" s="3"/>
      <c r="I1108" s="3"/>
      <c r="J1108" s="3"/>
      <c r="K1108" s="3"/>
      <c r="L1108" s="3"/>
      <c r="M1108" s="3"/>
      <c r="N1108" s="3"/>
    </row>
    <row r="1109" spans="1:14" ht="12.75">
      <c r="A1109" s="3"/>
      <c r="B1109" s="3"/>
      <c r="C1109" s="3"/>
      <c r="D1109" s="3"/>
      <c r="E1109" s="3"/>
      <c r="F1109" s="3"/>
      <c r="G1109" s="3"/>
      <c r="H1109" s="3"/>
      <c r="I1109" s="3"/>
      <c r="J1109" s="3"/>
      <c r="K1109" s="3"/>
      <c r="L1109" s="3"/>
      <c r="M1109" s="3"/>
      <c r="N1109" s="3"/>
    </row>
    <row r="1110" spans="1:14" ht="12.75">
      <c r="A1110" s="3"/>
      <c r="B1110" s="3"/>
      <c r="C1110" s="3"/>
      <c r="D1110" s="3"/>
      <c r="E1110" s="3"/>
      <c r="F1110" s="3"/>
      <c r="G1110" s="3"/>
      <c r="H1110" s="3"/>
      <c r="I1110" s="3"/>
      <c r="J1110" s="3"/>
      <c r="K1110" s="3"/>
      <c r="L1110" s="3"/>
      <c r="M1110" s="3"/>
      <c r="N1110" s="3"/>
    </row>
    <row r="1111" spans="1:14" ht="12.75">
      <c r="A1111" s="3"/>
      <c r="B1111" s="3"/>
      <c r="C1111" s="3"/>
      <c r="D1111" s="3"/>
      <c r="E1111" s="3"/>
      <c r="F1111" s="3"/>
      <c r="G1111" s="3"/>
      <c r="H1111" s="3"/>
      <c r="I1111" s="3"/>
      <c r="J1111" s="3"/>
      <c r="K1111" s="3"/>
      <c r="L1111" s="3"/>
      <c r="M1111" s="3"/>
      <c r="N1111" s="3"/>
    </row>
    <row r="1112" spans="1:14" ht="12.75">
      <c r="A1112" s="3"/>
      <c r="B1112" s="3"/>
      <c r="C1112" s="3"/>
      <c r="D1112" s="3"/>
      <c r="E1112" s="3"/>
      <c r="F1112" s="3"/>
      <c r="G1112" s="3"/>
      <c r="H1112" s="3"/>
      <c r="I1112" s="3"/>
      <c r="J1112" s="3"/>
      <c r="K1112" s="3"/>
      <c r="L1112" s="3"/>
      <c r="M1112" s="3"/>
      <c r="N1112" s="3"/>
    </row>
    <row r="1113" spans="1:14" ht="12.75">
      <c r="A1113" s="3"/>
      <c r="B1113" s="3"/>
      <c r="C1113" s="3"/>
      <c r="D1113" s="3"/>
      <c r="E1113" s="3"/>
      <c r="F1113" s="3"/>
      <c r="G1113" s="3"/>
      <c r="H1113" s="3"/>
      <c r="I1113" s="3"/>
      <c r="J1113" s="3"/>
      <c r="K1113" s="3"/>
      <c r="L1113" s="3"/>
      <c r="M1113" s="3"/>
      <c r="N1113" s="3"/>
    </row>
    <row r="1114" spans="1:14" ht="12.75">
      <c r="A1114" s="3"/>
      <c r="B1114" s="3"/>
      <c r="C1114" s="3"/>
      <c r="D1114" s="3"/>
      <c r="E1114" s="3"/>
      <c r="F1114" s="3"/>
      <c r="G1114" s="3"/>
      <c r="H1114" s="3"/>
      <c r="I1114" s="3"/>
      <c r="J1114" s="3"/>
      <c r="K1114" s="3"/>
      <c r="L1114" s="3"/>
      <c r="M1114" s="3"/>
      <c r="N1114" s="3"/>
    </row>
    <row r="1115" spans="1:14" ht="12.75">
      <c r="A1115" s="3"/>
      <c r="B1115" s="3"/>
      <c r="C1115" s="3"/>
      <c r="D1115" s="3"/>
      <c r="E1115" s="3"/>
      <c r="F1115" s="3"/>
      <c r="G1115" s="3"/>
      <c r="H1115" s="3"/>
      <c r="I1115" s="3"/>
      <c r="J1115" s="3"/>
      <c r="K1115" s="3"/>
      <c r="L1115" s="3"/>
      <c r="M1115" s="3"/>
      <c r="N1115" s="3"/>
    </row>
    <row r="1116" spans="1:14" ht="12.75">
      <c r="A1116" s="3"/>
      <c r="B1116" s="3"/>
      <c r="C1116" s="3"/>
      <c r="D1116" s="3"/>
      <c r="E1116" s="3"/>
      <c r="F1116" s="3"/>
      <c r="G1116" s="3"/>
      <c r="H1116" s="3"/>
      <c r="I1116" s="3"/>
      <c r="J1116" s="3"/>
      <c r="K1116" s="3"/>
      <c r="L1116" s="3"/>
      <c r="M1116" s="3"/>
      <c r="N1116" s="3"/>
    </row>
    <row r="1117" spans="1:14" ht="12.75">
      <c r="A1117" s="3"/>
      <c r="B1117" s="3"/>
      <c r="C1117" s="3"/>
      <c r="D1117" s="3"/>
      <c r="E1117" s="3"/>
      <c r="F1117" s="3"/>
      <c r="G1117" s="3"/>
      <c r="H1117" s="3"/>
      <c r="I1117" s="3"/>
      <c r="J1117" s="3"/>
      <c r="K1117" s="3"/>
      <c r="L1117" s="3"/>
      <c r="M1117" s="3"/>
      <c r="N1117" s="3"/>
    </row>
    <row r="1118" spans="1:14" ht="12.75">
      <c r="A1118" s="3"/>
      <c r="B1118" s="3"/>
      <c r="C1118" s="3"/>
      <c r="D1118" s="3"/>
      <c r="E1118" s="3"/>
      <c r="F1118" s="3"/>
      <c r="G1118" s="3"/>
      <c r="H1118" s="3"/>
      <c r="I1118" s="3"/>
      <c r="J1118" s="3"/>
      <c r="K1118" s="3"/>
      <c r="L1118" s="3"/>
      <c r="M1118" s="3"/>
      <c r="N1118" s="3"/>
    </row>
    <row r="1119" spans="1:14" ht="12.75">
      <c r="A1119" s="3"/>
      <c r="B1119" s="3"/>
      <c r="C1119" s="3"/>
      <c r="D1119" s="3"/>
      <c r="E1119" s="3"/>
      <c r="F1119" s="3"/>
      <c r="G1119" s="3"/>
      <c r="H1119" s="3"/>
      <c r="I1119" s="3"/>
      <c r="J1119" s="3"/>
      <c r="K1119" s="3"/>
      <c r="L1119" s="3"/>
      <c r="M1119" s="3"/>
      <c r="N1119" s="3"/>
    </row>
    <row r="1120" spans="1:14" ht="12.75">
      <c r="A1120" s="3"/>
      <c r="B1120" s="3"/>
      <c r="C1120" s="3"/>
      <c r="D1120" s="3"/>
      <c r="E1120" s="3"/>
      <c r="F1120" s="3"/>
      <c r="G1120" s="3"/>
      <c r="H1120" s="3"/>
      <c r="I1120" s="3"/>
      <c r="J1120" s="3"/>
      <c r="K1120" s="3"/>
      <c r="L1120" s="3"/>
      <c r="M1120" s="3"/>
      <c r="N1120" s="3"/>
    </row>
    <row r="1121" spans="1:14" ht="12.75">
      <c r="A1121" s="3"/>
      <c r="B1121" s="3"/>
      <c r="C1121" s="3"/>
      <c r="D1121" s="3"/>
      <c r="E1121" s="3"/>
      <c r="F1121" s="3"/>
      <c r="G1121" s="3"/>
      <c r="H1121" s="3"/>
      <c r="I1121" s="3"/>
      <c r="J1121" s="3"/>
      <c r="K1121" s="3"/>
      <c r="L1121" s="3"/>
      <c r="M1121" s="3"/>
      <c r="N1121" s="3"/>
    </row>
    <row r="1122" spans="1:14" ht="12.75">
      <c r="A1122" s="3"/>
      <c r="B1122" s="3"/>
      <c r="C1122" s="3"/>
      <c r="D1122" s="3"/>
      <c r="E1122" s="3"/>
      <c r="F1122" s="3"/>
      <c r="G1122" s="3"/>
      <c r="H1122" s="3"/>
      <c r="I1122" s="3"/>
      <c r="J1122" s="3"/>
      <c r="K1122" s="3"/>
      <c r="L1122" s="3"/>
      <c r="M1122" s="3"/>
      <c r="N1122" s="3"/>
    </row>
    <row r="1123" spans="1:14" ht="12.75">
      <c r="A1123" s="3"/>
      <c r="B1123" s="3"/>
      <c r="C1123" s="3"/>
      <c r="D1123" s="3"/>
      <c r="E1123" s="3"/>
      <c r="F1123" s="3"/>
      <c r="G1123" s="3"/>
      <c r="H1123" s="3"/>
      <c r="I1123" s="3"/>
      <c r="J1123" s="3"/>
      <c r="K1123" s="3"/>
      <c r="L1123" s="3"/>
      <c r="M1123" s="3"/>
      <c r="N1123" s="3"/>
    </row>
    <row r="1124" spans="1:14" ht="12.75">
      <c r="A1124" s="3"/>
      <c r="B1124" s="3"/>
      <c r="C1124" s="3"/>
      <c r="D1124" s="3"/>
      <c r="E1124" s="3"/>
      <c r="F1124" s="3"/>
      <c r="G1124" s="3"/>
      <c r="H1124" s="3"/>
      <c r="I1124" s="3"/>
      <c r="J1124" s="3"/>
      <c r="K1124" s="3"/>
      <c r="L1124" s="3"/>
      <c r="M1124" s="3"/>
      <c r="N1124" s="3"/>
    </row>
    <row r="1125" spans="1:14" ht="12.75">
      <c r="A1125" s="3"/>
      <c r="B1125" s="3"/>
      <c r="C1125" s="3"/>
      <c r="D1125" s="3"/>
      <c r="E1125" s="3"/>
      <c r="F1125" s="3"/>
      <c r="G1125" s="3"/>
      <c r="H1125" s="3"/>
      <c r="I1125" s="3"/>
      <c r="J1125" s="3"/>
      <c r="K1125" s="3"/>
      <c r="L1125" s="3"/>
      <c r="M1125" s="3"/>
      <c r="N1125" s="3"/>
    </row>
    <row r="1126" spans="1:14" ht="12.75">
      <c r="A1126" s="3"/>
      <c r="B1126" s="3"/>
      <c r="C1126" s="3"/>
      <c r="D1126" s="3"/>
      <c r="E1126" s="3"/>
      <c r="F1126" s="3"/>
      <c r="G1126" s="3"/>
      <c r="H1126" s="3"/>
      <c r="I1126" s="3"/>
      <c r="J1126" s="3"/>
      <c r="K1126" s="3"/>
      <c r="L1126" s="3"/>
      <c r="M1126" s="3"/>
      <c r="N1126" s="3"/>
    </row>
    <row r="1127" spans="1:14" ht="12.75">
      <c r="A1127" s="3"/>
      <c r="B1127" s="3"/>
      <c r="C1127" s="3"/>
      <c r="D1127" s="3"/>
      <c r="E1127" s="3"/>
      <c r="F1127" s="3"/>
      <c r="G1127" s="3"/>
      <c r="H1127" s="3"/>
      <c r="I1127" s="3"/>
      <c r="J1127" s="3"/>
      <c r="K1127" s="3"/>
      <c r="L1127" s="3"/>
      <c r="M1127" s="3"/>
      <c r="N1127" s="3"/>
    </row>
    <row r="1128" spans="1:14" ht="12.75">
      <c r="A1128" s="3"/>
      <c r="B1128" s="3"/>
      <c r="C1128" s="3"/>
      <c r="D1128" s="3"/>
      <c r="E1128" s="3"/>
      <c r="F1128" s="3"/>
      <c r="G1128" s="3"/>
      <c r="H1128" s="3"/>
      <c r="I1128" s="3"/>
      <c r="J1128" s="3"/>
      <c r="K1128" s="3"/>
      <c r="L1128" s="3"/>
      <c r="M1128" s="3"/>
      <c r="N1128" s="3"/>
    </row>
    <row r="1129" spans="1:14" ht="12.75">
      <c r="A1129" s="3"/>
      <c r="B1129" s="3"/>
      <c r="C1129" s="3"/>
      <c r="D1129" s="3"/>
      <c r="E1129" s="3"/>
      <c r="F1129" s="3"/>
      <c r="G1129" s="3"/>
      <c r="H1129" s="3"/>
      <c r="I1129" s="3"/>
      <c r="J1129" s="3"/>
      <c r="K1129" s="3"/>
      <c r="L1129" s="3"/>
      <c r="M1129" s="3"/>
      <c r="N1129" s="3"/>
    </row>
    <row r="1130" spans="1:14" ht="12.75">
      <c r="A1130" s="3"/>
      <c r="B1130" s="3"/>
      <c r="C1130" s="3"/>
      <c r="D1130" s="3"/>
      <c r="E1130" s="3"/>
      <c r="F1130" s="3"/>
      <c r="G1130" s="3"/>
      <c r="H1130" s="3"/>
      <c r="I1130" s="3"/>
      <c r="J1130" s="3"/>
      <c r="K1130" s="3"/>
      <c r="L1130" s="3"/>
      <c r="M1130" s="3"/>
      <c r="N1130" s="3"/>
    </row>
    <row r="1131" spans="1:14" ht="12.75">
      <c r="A1131" s="3"/>
      <c r="B1131" s="3"/>
      <c r="C1131" s="3"/>
      <c r="D1131" s="3"/>
      <c r="E1131" s="3"/>
      <c r="F1131" s="3"/>
      <c r="G1131" s="3"/>
      <c r="H1131" s="3"/>
      <c r="I1131" s="3"/>
      <c r="J1131" s="3"/>
      <c r="K1131" s="3"/>
      <c r="L1131" s="3"/>
      <c r="M1131" s="3"/>
      <c r="N1131" s="3"/>
    </row>
    <row r="1132" spans="1:14" ht="12.75">
      <c r="A1132" s="3"/>
      <c r="B1132" s="3"/>
      <c r="C1132" s="3"/>
      <c r="D1132" s="3"/>
      <c r="E1132" s="3"/>
      <c r="F1132" s="3"/>
      <c r="G1132" s="3"/>
      <c r="H1132" s="3"/>
      <c r="I1132" s="3"/>
      <c r="J1132" s="3"/>
      <c r="K1132" s="3"/>
      <c r="L1132" s="3"/>
      <c r="M1132" s="3"/>
      <c r="N1132" s="3"/>
    </row>
    <row r="1133" spans="1:14" ht="12.75">
      <c r="A1133" s="3"/>
      <c r="B1133" s="3"/>
      <c r="C1133" s="3"/>
      <c r="D1133" s="3"/>
      <c r="E1133" s="3"/>
      <c r="F1133" s="3"/>
      <c r="G1133" s="3"/>
      <c r="H1133" s="3"/>
      <c r="I1133" s="3"/>
      <c r="J1133" s="3"/>
      <c r="K1133" s="3"/>
      <c r="L1133" s="3"/>
      <c r="M1133" s="3"/>
      <c r="N1133" s="3"/>
    </row>
    <row r="1134" spans="1:14" ht="12.75">
      <c r="A1134" s="3"/>
      <c r="B1134" s="3"/>
      <c r="C1134" s="3"/>
      <c r="D1134" s="3"/>
      <c r="E1134" s="3"/>
      <c r="F1134" s="3"/>
      <c r="G1134" s="3"/>
      <c r="H1134" s="3"/>
      <c r="I1134" s="3"/>
      <c r="J1134" s="3"/>
      <c r="K1134" s="3"/>
      <c r="L1134" s="3"/>
      <c r="M1134" s="3"/>
      <c r="N1134" s="3"/>
    </row>
    <row r="1135" spans="1:14" ht="12.75">
      <c r="A1135" s="3"/>
      <c r="B1135" s="3"/>
      <c r="C1135" s="3"/>
      <c r="D1135" s="3"/>
      <c r="E1135" s="3"/>
      <c r="F1135" s="3"/>
      <c r="G1135" s="3"/>
      <c r="H1135" s="3"/>
      <c r="I1135" s="3"/>
      <c r="J1135" s="3"/>
      <c r="K1135" s="3"/>
      <c r="L1135" s="3"/>
      <c r="M1135" s="3"/>
      <c r="N1135" s="3"/>
    </row>
    <row r="1136" spans="1:14" ht="12.75">
      <c r="A1136" s="3"/>
      <c r="B1136" s="3"/>
      <c r="C1136" s="3"/>
      <c r="D1136" s="3"/>
      <c r="E1136" s="3"/>
      <c r="F1136" s="3"/>
      <c r="G1136" s="3"/>
      <c r="H1136" s="3"/>
      <c r="I1136" s="3"/>
      <c r="J1136" s="3"/>
      <c r="K1136" s="3"/>
      <c r="L1136" s="3"/>
      <c r="M1136" s="3"/>
      <c r="N1136" s="3"/>
    </row>
    <row r="1137" spans="1:14" ht="12.75">
      <c r="A1137" s="3"/>
      <c r="B1137" s="3"/>
      <c r="C1137" s="3"/>
      <c r="D1137" s="3"/>
      <c r="E1137" s="3"/>
      <c r="F1137" s="3"/>
      <c r="G1137" s="3"/>
      <c r="H1137" s="3"/>
      <c r="I1137" s="3"/>
      <c r="J1137" s="3"/>
      <c r="K1137" s="3"/>
      <c r="L1137" s="3"/>
      <c r="M1137" s="3"/>
      <c r="N1137" s="3"/>
    </row>
    <row r="1138" spans="1:14" ht="12.75">
      <c r="A1138" s="3"/>
      <c r="B1138" s="3"/>
      <c r="C1138" s="3"/>
      <c r="D1138" s="3"/>
      <c r="E1138" s="3"/>
      <c r="F1138" s="3"/>
      <c r="G1138" s="3"/>
      <c r="H1138" s="3"/>
      <c r="I1138" s="3"/>
      <c r="J1138" s="3"/>
      <c r="K1138" s="3"/>
      <c r="L1138" s="3"/>
      <c r="M1138" s="3"/>
      <c r="N1138" s="3"/>
    </row>
    <row r="1139" spans="1:14" ht="12.75">
      <c r="A1139" s="3"/>
      <c r="B1139" s="3"/>
      <c r="C1139" s="3"/>
      <c r="D1139" s="3"/>
      <c r="E1139" s="3"/>
      <c r="F1139" s="3"/>
      <c r="G1139" s="3"/>
      <c r="H1139" s="3"/>
      <c r="I1139" s="3"/>
      <c r="J1139" s="3"/>
      <c r="K1139" s="3"/>
      <c r="L1139" s="3"/>
      <c r="M1139" s="3"/>
      <c r="N1139" s="3"/>
    </row>
    <row r="1140" spans="1:14" ht="12.75">
      <c r="A1140" s="3"/>
      <c r="B1140" s="3"/>
      <c r="C1140" s="3"/>
      <c r="D1140" s="3"/>
      <c r="E1140" s="3"/>
      <c r="F1140" s="3"/>
      <c r="G1140" s="3"/>
      <c r="H1140" s="3"/>
      <c r="I1140" s="3"/>
      <c r="J1140" s="3"/>
      <c r="K1140" s="3"/>
      <c r="L1140" s="3"/>
      <c r="M1140" s="3"/>
      <c r="N1140" s="3"/>
    </row>
    <row r="1141" spans="1:14" ht="12.75">
      <c r="A1141" s="3"/>
      <c r="B1141" s="3"/>
      <c r="C1141" s="3"/>
      <c r="D1141" s="3"/>
      <c r="E1141" s="3"/>
      <c r="F1141" s="3"/>
      <c r="G1141" s="3"/>
      <c r="H1141" s="3"/>
      <c r="I1141" s="3"/>
      <c r="J1141" s="3"/>
      <c r="K1141" s="3"/>
      <c r="L1141" s="3"/>
      <c r="M1141" s="3"/>
      <c r="N1141" s="3"/>
    </row>
    <row r="1142" spans="1:14" ht="12.75">
      <c r="A1142" s="3"/>
      <c r="B1142" s="3"/>
      <c r="C1142" s="3"/>
      <c r="D1142" s="3"/>
      <c r="E1142" s="3"/>
      <c r="F1142" s="3"/>
      <c r="G1142" s="3"/>
      <c r="H1142" s="3"/>
      <c r="I1142" s="3"/>
      <c r="J1142" s="3"/>
      <c r="K1142" s="3"/>
      <c r="L1142" s="3"/>
      <c r="M1142" s="3"/>
      <c r="N1142" s="3"/>
    </row>
    <row r="1143" spans="1:14" ht="12.75">
      <c r="A1143" s="3"/>
      <c r="B1143" s="3"/>
      <c r="C1143" s="3"/>
      <c r="D1143" s="3"/>
      <c r="E1143" s="3"/>
      <c r="F1143" s="3"/>
      <c r="G1143" s="3"/>
      <c r="H1143" s="3"/>
      <c r="I1143" s="3"/>
      <c r="J1143" s="3"/>
      <c r="K1143" s="3"/>
      <c r="L1143" s="3"/>
      <c r="M1143" s="3"/>
      <c r="N1143" s="3"/>
    </row>
    <row r="1144" spans="1:14" ht="12.75">
      <c r="A1144" s="3"/>
      <c r="B1144" s="3"/>
      <c r="C1144" s="3"/>
      <c r="D1144" s="3"/>
      <c r="E1144" s="3"/>
      <c r="F1144" s="3"/>
      <c r="G1144" s="3"/>
      <c r="H1144" s="3"/>
      <c r="I1144" s="3"/>
      <c r="J1144" s="3"/>
      <c r="K1144" s="3"/>
      <c r="L1144" s="3"/>
      <c r="M1144" s="3"/>
      <c r="N1144" s="3"/>
    </row>
    <row r="1145" spans="1:14" ht="12.75">
      <c r="A1145" s="3"/>
      <c r="B1145" s="3"/>
      <c r="C1145" s="3"/>
      <c r="D1145" s="3"/>
      <c r="E1145" s="3"/>
      <c r="F1145" s="3"/>
      <c r="G1145" s="3"/>
      <c r="H1145" s="3"/>
      <c r="I1145" s="3"/>
      <c r="J1145" s="3"/>
      <c r="K1145" s="3"/>
      <c r="L1145" s="3"/>
      <c r="M1145" s="3"/>
      <c r="N1145" s="3"/>
    </row>
    <row r="1146" spans="1:14" ht="12.75">
      <c r="A1146" s="3"/>
      <c r="B1146" s="3"/>
      <c r="C1146" s="3"/>
      <c r="D1146" s="3"/>
      <c r="E1146" s="3"/>
      <c r="F1146" s="3"/>
      <c r="G1146" s="3"/>
      <c r="H1146" s="3"/>
      <c r="I1146" s="3"/>
      <c r="J1146" s="3"/>
      <c r="K1146" s="3"/>
      <c r="L1146" s="3"/>
      <c r="M1146" s="3"/>
      <c r="N1146" s="3"/>
    </row>
    <row r="1147" spans="1:14" ht="12.75">
      <c r="A1147" s="3"/>
      <c r="B1147" s="3"/>
      <c r="C1147" s="3"/>
      <c r="D1147" s="3"/>
      <c r="E1147" s="3"/>
      <c r="F1147" s="3"/>
      <c r="G1147" s="3"/>
      <c r="H1147" s="3"/>
      <c r="I1147" s="3"/>
      <c r="J1147" s="3"/>
      <c r="K1147" s="3"/>
      <c r="L1147" s="3"/>
      <c r="M1147" s="3"/>
      <c r="N1147" s="3"/>
    </row>
    <row r="1148" spans="1:14" ht="12.75">
      <c r="A1148" s="3"/>
      <c r="B1148" s="3"/>
      <c r="C1148" s="3"/>
      <c r="D1148" s="3"/>
      <c r="E1148" s="3"/>
      <c r="F1148" s="3"/>
      <c r="G1148" s="3"/>
      <c r="H1148" s="3"/>
      <c r="I1148" s="3"/>
      <c r="J1148" s="3"/>
      <c r="K1148" s="3"/>
      <c r="L1148" s="3"/>
      <c r="M1148" s="3"/>
      <c r="N1148" s="3"/>
    </row>
    <row r="1149" spans="1:14" ht="12.75">
      <c r="A1149" s="3"/>
      <c r="B1149" s="3"/>
      <c r="C1149" s="3"/>
      <c r="D1149" s="3"/>
      <c r="E1149" s="3"/>
      <c r="F1149" s="3"/>
      <c r="G1149" s="3"/>
      <c r="H1149" s="3"/>
      <c r="I1149" s="3"/>
      <c r="J1149" s="3"/>
      <c r="K1149" s="3"/>
      <c r="L1149" s="3"/>
      <c r="M1149" s="3"/>
      <c r="N1149" s="3"/>
    </row>
    <row r="1150" spans="1:14" ht="12.75">
      <c r="A1150" s="3"/>
      <c r="B1150" s="3"/>
      <c r="C1150" s="3"/>
      <c r="D1150" s="3"/>
      <c r="E1150" s="3"/>
      <c r="F1150" s="3"/>
      <c r="G1150" s="3"/>
      <c r="H1150" s="3"/>
      <c r="I1150" s="3"/>
      <c r="J1150" s="3"/>
      <c r="K1150" s="3"/>
      <c r="L1150" s="3"/>
      <c r="M1150" s="3"/>
      <c r="N1150" s="3"/>
    </row>
    <row r="1151" spans="1:14" ht="12.75">
      <c r="A1151" s="3"/>
      <c r="B1151" s="3"/>
      <c r="C1151" s="3"/>
      <c r="D1151" s="3"/>
      <c r="E1151" s="3"/>
      <c r="F1151" s="3"/>
      <c r="G1151" s="3"/>
      <c r="H1151" s="3"/>
      <c r="I1151" s="3"/>
      <c r="J1151" s="3"/>
      <c r="K1151" s="3"/>
      <c r="L1151" s="3"/>
      <c r="M1151" s="3"/>
      <c r="N1151" s="3"/>
    </row>
    <row r="1152" spans="1:14" ht="12.75">
      <c r="A1152" s="3"/>
      <c r="B1152" s="3"/>
      <c r="C1152" s="3"/>
      <c r="D1152" s="3"/>
      <c r="E1152" s="3"/>
      <c r="F1152" s="3"/>
      <c r="G1152" s="3"/>
      <c r="H1152" s="3"/>
      <c r="I1152" s="3"/>
      <c r="J1152" s="3"/>
      <c r="K1152" s="3"/>
      <c r="L1152" s="3"/>
      <c r="M1152" s="3"/>
      <c r="N1152" s="3"/>
    </row>
    <row r="1153" spans="1:14" ht="12.75">
      <c r="A1153" s="3"/>
      <c r="B1153" s="3"/>
      <c r="C1153" s="3"/>
      <c r="D1153" s="3"/>
      <c r="E1153" s="3"/>
      <c r="F1153" s="3"/>
      <c r="G1153" s="3"/>
      <c r="H1153" s="3"/>
      <c r="I1153" s="3"/>
      <c r="J1153" s="3"/>
      <c r="K1153" s="3"/>
      <c r="L1153" s="3"/>
      <c r="M1153" s="3"/>
      <c r="N1153" s="3"/>
    </row>
    <row r="1154" spans="1:14" ht="12.75">
      <c r="A1154" s="3"/>
      <c r="B1154" s="3"/>
      <c r="C1154" s="3"/>
      <c r="D1154" s="3"/>
      <c r="E1154" s="3"/>
      <c r="F1154" s="3"/>
      <c r="G1154" s="3"/>
      <c r="H1154" s="3"/>
      <c r="I1154" s="3"/>
      <c r="J1154" s="3"/>
      <c r="K1154" s="3"/>
      <c r="L1154" s="3"/>
      <c r="M1154" s="3"/>
      <c r="N1154" s="3"/>
    </row>
    <row r="1155" spans="1:14" ht="12.75">
      <c r="A1155" s="3"/>
      <c r="B1155" s="3"/>
      <c r="C1155" s="3"/>
      <c r="D1155" s="3"/>
      <c r="E1155" s="3"/>
      <c r="F1155" s="3"/>
      <c r="G1155" s="3"/>
      <c r="H1155" s="3"/>
      <c r="I1155" s="3"/>
      <c r="J1155" s="3"/>
      <c r="K1155" s="3"/>
      <c r="L1155" s="3"/>
      <c r="M1155" s="3"/>
      <c r="N1155" s="3"/>
    </row>
    <row r="1156" spans="1:14" ht="12.75">
      <c r="A1156" s="3"/>
      <c r="B1156" s="3"/>
      <c r="C1156" s="3"/>
      <c r="D1156" s="3"/>
      <c r="E1156" s="3"/>
      <c r="F1156" s="3"/>
      <c r="G1156" s="3"/>
      <c r="H1156" s="3"/>
      <c r="I1156" s="3"/>
      <c r="J1156" s="3"/>
      <c r="K1156" s="3"/>
      <c r="L1156" s="3"/>
      <c r="M1156" s="3"/>
      <c r="N1156" s="3"/>
    </row>
    <row r="1157" spans="1:14" ht="12.75">
      <c r="A1157" s="3"/>
      <c r="B1157" s="3"/>
      <c r="C1157" s="3"/>
      <c r="D1157" s="3"/>
      <c r="E1157" s="3"/>
      <c r="F1157" s="3"/>
      <c r="G1157" s="3"/>
      <c r="H1157" s="3"/>
      <c r="I1157" s="3"/>
      <c r="J1157" s="3"/>
      <c r="K1157" s="3"/>
      <c r="L1157" s="3"/>
      <c r="M1157" s="3"/>
      <c r="N1157" s="3"/>
    </row>
    <row r="1158" spans="1:14" ht="12.75">
      <c r="A1158" s="3"/>
      <c r="B1158" s="3"/>
      <c r="C1158" s="3"/>
      <c r="D1158" s="3"/>
      <c r="E1158" s="3"/>
      <c r="F1158" s="3"/>
      <c r="G1158" s="3"/>
      <c r="H1158" s="3"/>
      <c r="I1158" s="3"/>
      <c r="J1158" s="3"/>
      <c r="K1158" s="3"/>
      <c r="L1158" s="3"/>
      <c r="M1158" s="3"/>
      <c r="N1158" s="3"/>
    </row>
    <row r="1159" spans="1:14" ht="12.75">
      <c r="A1159" s="3"/>
      <c r="B1159" s="3"/>
      <c r="C1159" s="3"/>
      <c r="D1159" s="3"/>
      <c r="E1159" s="3"/>
      <c r="F1159" s="3"/>
      <c r="G1159" s="3"/>
      <c r="H1159" s="3"/>
      <c r="I1159" s="3"/>
      <c r="J1159" s="3"/>
      <c r="K1159" s="3"/>
      <c r="L1159" s="3"/>
      <c r="M1159" s="3"/>
      <c r="N1159" s="3"/>
    </row>
    <row r="1160" spans="1:14" ht="12.75">
      <c r="A1160" s="3"/>
      <c r="B1160" s="3"/>
      <c r="C1160" s="3"/>
      <c r="D1160" s="3"/>
      <c r="E1160" s="3"/>
      <c r="F1160" s="3"/>
      <c r="G1160" s="3"/>
      <c r="H1160" s="3"/>
      <c r="I1160" s="3"/>
      <c r="J1160" s="3"/>
      <c r="K1160" s="3"/>
      <c r="L1160" s="3"/>
      <c r="M1160" s="3"/>
      <c r="N1160" s="3"/>
    </row>
    <row r="1161" spans="1:14" ht="12.75">
      <c r="A1161" s="3"/>
      <c r="B1161" s="3"/>
      <c r="C1161" s="3"/>
      <c r="D1161" s="3"/>
      <c r="E1161" s="3"/>
      <c r="F1161" s="3"/>
      <c r="G1161" s="3"/>
      <c r="H1161" s="3"/>
      <c r="I1161" s="3"/>
      <c r="J1161" s="3"/>
      <c r="K1161" s="3"/>
      <c r="L1161" s="3"/>
      <c r="M1161" s="3"/>
      <c r="N1161" s="3"/>
    </row>
    <row r="1162" spans="1:14" ht="12.75">
      <c r="A1162" s="3"/>
      <c r="B1162" s="3"/>
      <c r="C1162" s="3"/>
      <c r="D1162" s="3"/>
      <c r="E1162" s="3"/>
      <c r="F1162" s="3"/>
      <c r="G1162" s="3"/>
      <c r="H1162" s="3"/>
      <c r="I1162" s="3"/>
      <c r="J1162" s="3"/>
      <c r="K1162" s="3"/>
      <c r="L1162" s="3"/>
      <c r="M1162" s="3"/>
      <c r="N1162" s="3"/>
    </row>
    <row r="1163" spans="1:14" ht="12.75">
      <c r="A1163" s="3"/>
      <c r="B1163" s="3"/>
      <c r="C1163" s="3"/>
      <c r="D1163" s="3"/>
      <c r="E1163" s="3"/>
      <c r="F1163" s="3"/>
      <c r="G1163" s="3"/>
      <c r="H1163" s="3"/>
      <c r="I1163" s="3"/>
      <c r="J1163" s="3"/>
      <c r="K1163" s="3"/>
      <c r="L1163" s="3"/>
      <c r="M1163" s="3"/>
      <c r="N1163" s="3"/>
    </row>
    <row r="1164" spans="1:14" ht="12.75">
      <c r="A1164" s="3"/>
      <c r="B1164" s="3"/>
      <c r="C1164" s="3"/>
      <c r="D1164" s="3"/>
      <c r="E1164" s="3"/>
      <c r="F1164" s="3"/>
      <c r="G1164" s="3"/>
      <c r="H1164" s="3"/>
      <c r="I1164" s="3"/>
      <c r="J1164" s="3"/>
      <c r="K1164" s="3"/>
      <c r="L1164" s="3"/>
      <c r="M1164" s="3"/>
      <c r="N1164" s="3"/>
    </row>
    <row r="1165" spans="1:14" ht="12.75">
      <c r="A1165" s="3"/>
      <c r="B1165" s="3"/>
      <c r="C1165" s="3"/>
      <c r="D1165" s="3"/>
      <c r="E1165" s="3"/>
      <c r="F1165" s="3"/>
      <c r="G1165" s="3"/>
      <c r="H1165" s="3"/>
      <c r="I1165" s="3"/>
      <c r="J1165" s="3"/>
      <c r="K1165" s="3"/>
      <c r="L1165" s="3"/>
      <c r="M1165" s="3"/>
      <c r="N1165" s="3"/>
    </row>
    <row r="1166" spans="1:14" ht="12.75">
      <c r="A1166" s="3"/>
      <c r="B1166" s="3"/>
      <c r="C1166" s="3"/>
      <c r="D1166" s="3"/>
      <c r="E1166" s="3"/>
      <c r="F1166" s="3"/>
      <c r="G1166" s="3"/>
      <c r="H1166" s="3"/>
      <c r="I1166" s="3"/>
      <c r="J1166" s="3"/>
      <c r="K1166" s="3"/>
      <c r="L1166" s="3"/>
      <c r="M1166" s="3"/>
      <c r="N1166" s="3"/>
    </row>
    <row r="1167" spans="1:14" ht="12.75">
      <c r="A1167" s="3"/>
      <c r="B1167" s="3"/>
      <c r="C1167" s="3"/>
      <c r="D1167" s="3"/>
      <c r="E1167" s="3"/>
      <c r="F1167" s="3"/>
      <c r="G1167" s="3"/>
      <c r="H1167" s="3"/>
      <c r="I1167" s="3"/>
      <c r="J1167" s="3"/>
      <c r="K1167" s="3"/>
      <c r="L1167" s="3"/>
      <c r="M1167" s="3"/>
      <c r="N1167" s="3"/>
    </row>
    <row r="1168" spans="1:14" ht="12.75">
      <c r="A1168" s="3"/>
      <c r="B1168" s="3"/>
      <c r="C1168" s="3"/>
      <c r="D1168" s="3"/>
      <c r="E1168" s="3"/>
      <c r="F1168" s="3"/>
      <c r="G1168" s="3"/>
      <c r="H1168" s="3"/>
      <c r="I1168" s="3"/>
      <c r="J1168" s="3"/>
      <c r="K1168" s="3"/>
      <c r="L1168" s="3"/>
      <c r="M1168" s="3"/>
      <c r="N1168" s="3"/>
    </row>
    <row r="1169" spans="1:14" ht="12.75">
      <c r="A1169" s="3"/>
      <c r="B1169" s="3"/>
      <c r="C1169" s="3"/>
      <c r="D1169" s="3"/>
      <c r="E1169" s="3"/>
      <c r="F1169" s="3"/>
      <c r="G1169" s="3"/>
      <c r="H1169" s="3"/>
      <c r="I1169" s="3"/>
      <c r="J1169" s="3"/>
      <c r="K1169" s="3"/>
      <c r="L1169" s="3"/>
      <c r="M1169" s="3"/>
      <c r="N1169" s="3"/>
    </row>
    <row r="1170" spans="1:14" ht="12.75">
      <c r="A1170" s="3"/>
      <c r="B1170" s="3"/>
      <c r="C1170" s="3"/>
      <c r="D1170" s="3"/>
      <c r="E1170" s="3"/>
      <c r="F1170" s="3"/>
      <c r="G1170" s="3"/>
      <c r="H1170" s="3"/>
      <c r="I1170" s="3"/>
      <c r="J1170" s="3"/>
      <c r="K1170" s="3"/>
      <c r="L1170" s="3"/>
      <c r="M1170" s="3"/>
      <c r="N1170" s="3"/>
    </row>
    <row r="1171" spans="1:14" ht="12.75">
      <c r="A1171" s="3"/>
      <c r="B1171" s="3"/>
      <c r="C1171" s="3"/>
      <c r="D1171" s="3"/>
      <c r="E1171" s="3"/>
      <c r="F1171" s="3"/>
      <c r="G1171" s="3"/>
      <c r="H1171" s="3"/>
      <c r="I1171" s="3"/>
      <c r="J1171" s="3"/>
      <c r="K1171" s="3"/>
      <c r="L1171" s="3"/>
      <c r="M1171" s="3"/>
      <c r="N1171" s="3"/>
    </row>
    <row r="1172" spans="1:14" ht="12.75">
      <c r="A1172" s="3"/>
      <c r="B1172" s="3"/>
      <c r="C1172" s="3"/>
      <c r="D1172" s="3"/>
      <c r="E1172" s="3"/>
      <c r="F1172" s="3"/>
      <c r="G1172" s="3"/>
      <c r="H1172" s="3"/>
      <c r="I1172" s="3"/>
      <c r="J1172" s="3"/>
      <c r="K1172" s="3"/>
      <c r="L1172" s="3"/>
      <c r="M1172" s="3"/>
      <c r="N1172" s="3"/>
    </row>
    <row r="1173" spans="1:14" ht="12.75">
      <c r="A1173" s="3"/>
      <c r="B1173" s="3"/>
      <c r="C1173" s="3"/>
      <c r="D1173" s="3"/>
      <c r="E1173" s="3"/>
      <c r="F1173" s="3"/>
      <c r="G1173" s="3"/>
      <c r="H1173" s="3"/>
      <c r="I1173" s="3"/>
      <c r="J1173" s="3"/>
      <c r="K1173" s="3"/>
      <c r="L1173" s="3"/>
      <c r="M1173" s="3"/>
      <c r="N1173" s="3"/>
    </row>
    <row r="1174" spans="1:14" ht="12.75">
      <c r="A1174" s="3"/>
      <c r="B1174" s="3"/>
      <c r="C1174" s="3"/>
      <c r="D1174" s="3"/>
      <c r="E1174" s="3"/>
      <c r="F1174" s="3"/>
      <c r="G1174" s="3"/>
      <c r="H1174" s="3"/>
      <c r="I1174" s="3"/>
      <c r="J1174" s="3"/>
      <c r="K1174" s="3"/>
      <c r="L1174" s="3"/>
      <c r="M1174" s="3"/>
      <c r="N1174" s="3"/>
    </row>
    <row r="1175" spans="1:14" ht="12.75">
      <c r="A1175" s="3"/>
      <c r="B1175" s="3"/>
      <c r="C1175" s="3"/>
      <c r="D1175" s="3"/>
      <c r="E1175" s="3"/>
      <c r="F1175" s="3"/>
      <c r="G1175" s="3"/>
      <c r="H1175" s="3"/>
      <c r="I1175" s="3"/>
      <c r="J1175" s="3"/>
      <c r="K1175" s="3"/>
      <c r="L1175" s="3"/>
      <c r="M1175" s="3"/>
      <c r="N1175" s="3"/>
    </row>
    <row r="1176" spans="1:14" ht="12.75">
      <c r="A1176" s="3"/>
      <c r="B1176" s="3"/>
      <c r="C1176" s="3"/>
      <c r="D1176" s="3"/>
      <c r="E1176" s="3"/>
      <c r="F1176" s="3"/>
      <c r="G1176" s="3"/>
      <c r="H1176" s="3"/>
      <c r="I1176" s="3"/>
      <c r="J1176" s="3"/>
      <c r="K1176" s="3"/>
      <c r="L1176" s="3"/>
      <c r="M1176" s="3"/>
      <c r="N1176" s="3"/>
    </row>
    <row r="1177" spans="1:14" ht="12.75">
      <c r="A1177" s="3"/>
      <c r="B1177" s="3"/>
      <c r="C1177" s="3"/>
      <c r="D1177" s="3"/>
      <c r="E1177" s="3"/>
      <c r="F1177" s="3"/>
      <c r="G1177" s="3"/>
      <c r="H1177" s="3"/>
      <c r="I1177" s="3"/>
      <c r="J1177" s="3"/>
      <c r="K1177" s="3"/>
      <c r="L1177" s="3"/>
      <c r="M1177" s="3"/>
      <c r="N1177" s="3"/>
    </row>
    <row r="1178" spans="1:14" ht="12.75">
      <c r="A1178" s="3"/>
      <c r="B1178" s="3"/>
      <c r="C1178" s="3"/>
      <c r="D1178" s="3"/>
      <c r="E1178" s="3"/>
      <c r="F1178" s="3"/>
      <c r="G1178" s="3"/>
      <c r="H1178" s="3"/>
      <c r="I1178" s="3"/>
      <c r="J1178" s="3"/>
      <c r="K1178" s="3"/>
      <c r="L1178" s="3"/>
      <c r="M1178" s="3"/>
      <c r="N1178" s="3"/>
    </row>
    <row r="1179" spans="1:14" ht="12.75">
      <c r="A1179" s="3"/>
      <c r="B1179" s="3"/>
      <c r="C1179" s="3"/>
      <c r="D1179" s="3"/>
      <c r="E1179" s="3"/>
      <c r="F1179" s="3"/>
      <c r="G1179" s="3"/>
      <c r="H1179" s="3"/>
      <c r="I1179" s="3"/>
      <c r="J1179" s="3"/>
      <c r="K1179" s="3"/>
      <c r="L1179" s="3"/>
      <c r="M1179" s="3"/>
      <c r="N1179" s="3"/>
    </row>
    <row r="1180" spans="1:14" ht="12.75">
      <c r="A1180" s="3"/>
      <c r="B1180" s="3"/>
      <c r="C1180" s="3"/>
      <c r="D1180" s="3"/>
      <c r="E1180" s="3"/>
      <c r="F1180" s="3"/>
      <c r="G1180" s="3"/>
      <c r="H1180" s="3"/>
      <c r="I1180" s="3"/>
      <c r="J1180" s="3"/>
      <c r="K1180" s="3"/>
      <c r="L1180" s="3"/>
      <c r="M1180" s="3"/>
      <c r="N1180" s="3"/>
    </row>
    <row r="1181" spans="1:14" ht="12.75">
      <c r="A1181" s="3"/>
      <c r="B1181" s="3"/>
      <c r="C1181" s="3"/>
      <c r="D1181" s="3"/>
      <c r="E1181" s="3"/>
      <c r="F1181" s="3"/>
      <c r="G1181" s="3"/>
      <c r="H1181" s="3"/>
      <c r="I1181" s="3"/>
      <c r="J1181" s="3"/>
      <c r="K1181" s="3"/>
      <c r="L1181" s="3"/>
      <c r="M1181" s="3"/>
      <c r="N1181" s="3"/>
    </row>
    <row r="1182" spans="1:14" ht="12.75">
      <c r="A1182" s="3"/>
      <c r="B1182" s="3"/>
      <c r="C1182" s="3"/>
      <c r="D1182" s="3"/>
      <c r="E1182" s="3"/>
      <c r="F1182" s="3"/>
      <c r="G1182" s="3"/>
      <c r="H1182" s="3"/>
      <c r="I1182" s="3"/>
      <c r="J1182" s="3"/>
      <c r="K1182" s="3"/>
      <c r="L1182" s="3"/>
      <c r="M1182" s="3"/>
      <c r="N1182" s="3"/>
    </row>
    <row r="1183" spans="1:14" ht="12.75">
      <c r="A1183" s="3"/>
      <c r="B1183" s="3"/>
      <c r="C1183" s="3"/>
      <c r="D1183" s="3"/>
      <c r="E1183" s="3"/>
      <c r="F1183" s="3"/>
      <c r="G1183" s="3"/>
      <c r="H1183" s="3"/>
      <c r="I1183" s="3"/>
      <c r="J1183" s="3"/>
      <c r="K1183" s="3"/>
      <c r="L1183" s="3"/>
      <c r="M1183" s="3"/>
      <c r="N1183" s="3"/>
    </row>
    <row r="1184" spans="1:14" ht="12.75">
      <c r="A1184" s="3"/>
      <c r="B1184" s="3"/>
      <c r="C1184" s="3"/>
      <c r="D1184" s="3"/>
      <c r="E1184" s="3"/>
      <c r="F1184" s="3"/>
      <c r="G1184" s="3"/>
      <c r="H1184" s="3"/>
      <c r="I1184" s="3"/>
      <c r="J1184" s="3"/>
      <c r="K1184" s="3"/>
      <c r="L1184" s="3"/>
      <c r="M1184" s="3"/>
      <c r="N1184" s="3"/>
    </row>
    <row r="1185" spans="1:14" ht="12.75">
      <c r="A1185" s="3"/>
      <c r="B1185" s="3"/>
      <c r="C1185" s="3"/>
      <c r="D1185" s="3"/>
      <c r="E1185" s="3"/>
      <c r="F1185" s="3"/>
      <c r="G1185" s="3"/>
      <c r="H1185" s="3"/>
      <c r="I1185" s="3"/>
      <c r="J1185" s="3"/>
      <c r="K1185" s="3"/>
      <c r="L1185" s="3"/>
      <c r="M1185" s="3"/>
      <c r="N1185" s="3"/>
    </row>
    <row r="1186" spans="1:14" ht="12.75">
      <c r="A1186" s="3"/>
      <c r="B1186" s="3"/>
      <c r="C1186" s="3"/>
      <c r="D1186" s="3"/>
      <c r="E1186" s="3"/>
      <c r="F1186" s="3"/>
      <c r="G1186" s="3"/>
      <c r="H1186" s="3"/>
      <c r="I1186" s="3"/>
      <c r="J1186" s="3"/>
      <c r="K1186" s="3"/>
      <c r="L1186" s="3"/>
      <c r="M1186" s="3"/>
      <c r="N1186" s="3"/>
    </row>
    <row r="1187" spans="1:14" ht="12.75">
      <c r="A1187" s="3"/>
      <c r="B1187" s="3"/>
      <c r="C1187" s="3"/>
      <c r="D1187" s="3"/>
      <c r="E1187" s="3"/>
      <c r="F1187" s="3"/>
      <c r="G1187" s="3"/>
      <c r="H1187" s="3"/>
      <c r="I1187" s="3"/>
      <c r="J1187" s="3"/>
      <c r="K1187" s="3"/>
      <c r="L1187" s="3"/>
      <c r="M1187" s="3"/>
      <c r="N1187" s="3"/>
    </row>
    <row r="1188" spans="1:14" ht="12.75">
      <c r="A1188" s="3"/>
      <c r="B1188" s="3"/>
      <c r="C1188" s="3"/>
      <c r="D1188" s="3"/>
      <c r="E1188" s="3"/>
      <c r="F1188" s="3"/>
      <c r="G1188" s="3"/>
      <c r="H1188" s="3"/>
      <c r="I1188" s="3"/>
      <c r="J1188" s="3"/>
      <c r="K1188" s="3"/>
      <c r="L1188" s="3"/>
      <c r="M1188" s="3"/>
      <c r="N1188" s="3"/>
    </row>
    <row r="1189" spans="1:14" ht="12.75">
      <c r="A1189" s="3"/>
      <c r="B1189" s="3"/>
      <c r="C1189" s="3"/>
      <c r="D1189" s="3"/>
      <c r="E1189" s="3"/>
      <c r="F1189" s="3"/>
      <c r="G1189" s="3"/>
      <c r="H1189" s="3"/>
      <c r="I1189" s="3"/>
      <c r="J1189" s="3"/>
      <c r="K1189" s="3"/>
      <c r="L1189" s="3"/>
      <c r="M1189" s="3"/>
      <c r="N1189" s="3"/>
    </row>
    <row r="1190" spans="1:14" ht="12.75">
      <c r="A1190" s="3"/>
      <c r="B1190" s="3"/>
      <c r="C1190" s="3"/>
      <c r="D1190" s="3"/>
      <c r="E1190" s="3"/>
      <c r="F1190" s="3"/>
      <c r="G1190" s="3"/>
      <c r="H1190" s="3"/>
      <c r="I1190" s="3"/>
      <c r="J1190" s="3"/>
      <c r="K1190" s="3"/>
      <c r="L1190" s="3"/>
      <c r="M1190" s="3"/>
      <c r="N1190" s="3"/>
    </row>
    <row r="1191" spans="1:14" ht="12.75">
      <c r="A1191" s="3"/>
      <c r="B1191" s="3"/>
      <c r="C1191" s="3"/>
      <c r="D1191" s="3"/>
      <c r="E1191" s="3"/>
      <c r="F1191" s="3"/>
      <c r="G1191" s="3"/>
      <c r="H1191" s="3"/>
      <c r="I1191" s="3"/>
      <c r="J1191" s="3"/>
      <c r="K1191" s="3"/>
      <c r="L1191" s="3"/>
      <c r="M1191" s="3"/>
      <c r="N1191" s="3"/>
    </row>
    <row r="1192" spans="1:14" ht="12.75">
      <c r="A1192" s="3"/>
      <c r="B1192" s="3"/>
      <c r="C1192" s="3"/>
      <c r="D1192" s="3"/>
      <c r="E1192" s="3"/>
      <c r="F1192" s="3"/>
      <c r="G1192" s="3"/>
      <c r="H1192" s="3"/>
      <c r="I1192" s="3"/>
      <c r="J1192" s="3"/>
      <c r="K1192" s="3"/>
      <c r="L1192" s="3"/>
      <c r="M1192" s="3"/>
      <c r="N1192" s="3"/>
    </row>
    <row r="1193" spans="1:14" ht="12.75">
      <c r="A1193" s="3"/>
      <c r="B1193" s="3"/>
      <c r="C1193" s="3"/>
      <c r="D1193" s="3"/>
      <c r="E1193" s="3"/>
      <c r="F1193" s="3"/>
      <c r="G1193" s="3"/>
      <c r="H1193" s="3"/>
      <c r="I1193" s="3"/>
      <c r="J1193" s="3"/>
      <c r="K1193" s="3"/>
      <c r="L1193" s="3"/>
      <c r="M1193" s="3"/>
      <c r="N1193" s="3"/>
    </row>
    <row r="1194" spans="1:14" ht="12.75">
      <c r="A1194" s="3"/>
      <c r="B1194" s="3"/>
      <c r="C1194" s="3"/>
      <c r="D1194" s="3"/>
      <c r="E1194" s="3"/>
      <c r="F1194" s="3"/>
      <c r="G1194" s="3"/>
      <c r="H1194" s="3"/>
      <c r="I1194" s="3"/>
      <c r="J1194" s="3"/>
      <c r="K1194" s="3"/>
      <c r="L1194" s="3"/>
      <c r="M1194" s="3"/>
      <c r="N1194" s="3"/>
    </row>
    <row r="1195" spans="1:14" ht="12.75">
      <c r="A1195" s="3"/>
      <c r="B1195" s="3"/>
      <c r="C1195" s="3"/>
      <c r="D1195" s="3"/>
      <c r="E1195" s="3"/>
      <c r="F1195" s="3"/>
      <c r="G1195" s="3"/>
      <c r="H1195" s="3"/>
      <c r="I1195" s="3"/>
      <c r="J1195" s="3"/>
      <c r="K1195" s="3"/>
      <c r="L1195" s="3"/>
      <c r="M1195" s="3"/>
      <c r="N1195" s="3"/>
    </row>
    <row r="1196" spans="1:14" ht="12.75">
      <c r="A1196" s="3"/>
      <c r="B1196" s="3"/>
      <c r="C1196" s="3"/>
      <c r="D1196" s="3"/>
      <c r="E1196" s="3"/>
      <c r="F1196" s="3"/>
      <c r="G1196" s="3"/>
      <c r="H1196" s="3"/>
      <c r="I1196" s="3"/>
      <c r="J1196" s="3"/>
      <c r="K1196" s="3"/>
      <c r="L1196" s="3"/>
      <c r="M1196" s="3"/>
      <c r="N1196" s="3"/>
    </row>
    <row r="1197" spans="1:14" ht="12.75">
      <c r="A1197" s="3"/>
      <c r="B1197" s="3"/>
      <c r="C1197" s="3"/>
      <c r="D1197" s="3"/>
      <c r="E1197" s="3"/>
      <c r="F1197" s="3"/>
      <c r="G1197" s="3"/>
      <c r="H1197" s="3"/>
      <c r="I1197" s="3"/>
      <c r="J1197" s="3"/>
      <c r="K1197" s="3"/>
      <c r="L1197" s="3"/>
      <c r="M1197" s="3"/>
      <c r="N1197" s="3"/>
    </row>
    <row r="1198" spans="1:14" ht="12.75">
      <c r="A1198" s="3"/>
      <c r="B1198" s="3"/>
      <c r="C1198" s="3"/>
      <c r="D1198" s="3"/>
      <c r="E1198" s="3"/>
      <c r="F1198" s="3"/>
      <c r="G1198" s="3"/>
      <c r="H1198" s="3"/>
      <c r="I1198" s="3"/>
      <c r="J1198" s="3"/>
      <c r="K1198" s="3"/>
      <c r="L1198" s="3"/>
      <c r="M1198" s="3"/>
      <c r="N1198" s="3"/>
    </row>
    <row r="1199" spans="1:14" ht="12.75">
      <c r="A1199" s="3"/>
      <c r="B1199" s="3"/>
      <c r="C1199" s="3"/>
      <c r="D1199" s="3"/>
      <c r="E1199" s="3"/>
      <c r="F1199" s="3"/>
      <c r="G1199" s="3"/>
      <c r="H1199" s="3"/>
      <c r="I1199" s="3"/>
      <c r="J1199" s="3"/>
      <c r="K1199" s="3"/>
      <c r="L1199" s="3"/>
      <c r="M1199" s="3"/>
      <c r="N1199" s="3"/>
    </row>
    <row r="1200" spans="1:14" ht="12.75">
      <c r="A1200" s="3"/>
      <c r="B1200" s="3"/>
      <c r="C1200" s="3"/>
      <c r="D1200" s="3"/>
      <c r="E1200" s="3"/>
      <c r="F1200" s="3"/>
      <c r="G1200" s="3"/>
      <c r="H1200" s="3"/>
      <c r="I1200" s="3"/>
      <c r="J1200" s="3"/>
      <c r="K1200" s="3"/>
      <c r="L1200" s="3"/>
      <c r="M1200" s="3"/>
      <c r="N1200" s="3"/>
    </row>
    <row r="1201" spans="1:14" ht="12.75">
      <c r="A1201" s="3"/>
      <c r="B1201" s="3"/>
      <c r="C1201" s="3"/>
      <c r="D1201" s="3"/>
      <c r="E1201" s="3"/>
      <c r="F1201" s="3"/>
      <c r="G1201" s="3"/>
      <c r="H1201" s="3"/>
      <c r="I1201" s="3"/>
      <c r="J1201" s="3"/>
      <c r="K1201" s="3"/>
      <c r="L1201" s="3"/>
      <c r="M1201" s="3"/>
      <c r="N1201" s="3"/>
    </row>
    <row r="1202" spans="1:14" ht="12.75">
      <c r="A1202" s="3"/>
      <c r="B1202" s="3"/>
      <c r="C1202" s="3"/>
      <c r="D1202" s="3"/>
      <c r="E1202" s="3"/>
      <c r="F1202" s="3"/>
      <c r="G1202" s="3"/>
      <c r="H1202" s="3"/>
      <c r="I1202" s="3"/>
      <c r="J1202" s="3"/>
      <c r="K1202" s="3"/>
      <c r="L1202" s="3"/>
      <c r="M1202" s="3"/>
      <c r="N1202" s="3"/>
    </row>
    <row r="1203" spans="1:14" ht="12.75">
      <c r="A1203" s="3"/>
      <c r="B1203" s="3"/>
      <c r="C1203" s="3"/>
      <c r="D1203" s="3"/>
      <c r="E1203" s="3"/>
      <c r="F1203" s="3"/>
      <c r="G1203" s="3"/>
      <c r="H1203" s="3"/>
      <c r="I1203" s="3"/>
      <c r="J1203" s="3"/>
      <c r="K1203" s="3"/>
      <c r="L1203" s="3"/>
      <c r="M1203" s="3"/>
      <c r="N1203" s="3"/>
    </row>
    <row r="1204" spans="1:14" ht="12.75">
      <c r="A1204" s="3"/>
      <c r="B1204" s="3"/>
      <c r="C1204" s="3"/>
      <c r="D1204" s="3"/>
      <c r="E1204" s="3"/>
      <c r="F1204" s="3"/>
      <c r="G1204" s="3"/>
      <c r="H1204" s="3"/>
      <c r="I1204" s="3"/>
      <c r="J1204" s="3"/>
      <c r="K1204" s="3"/>
      <c r="L1204" s="3"/>
      <c r="M1204" s="3"/>
      <c r="N1204" s="3"/>
    </row>
    <row r="1205" spans="1:14" ht="12.75">
      <c r="A1205" s="3"/>
      <c r="B1205" s="3"/>
      <c r="C1205" s="3"/>
      <c r="D1205" s="3"/>
      <c r="E1205" s="3"/>
      <c r="F1205" s="3"/>
      <c r="G1205" s="3"/>
      <c r="H1205" s="3"/>
      <c r="I1205" s="3"/>
      <c r="J1205" s="3"/>
      <c r="K1205" s="3"/>
      <c r="L1205" s="3"/>
      <c r="M1205" s="3"/>
      <c r="N1205" s="3"/>
    </row>
    <row r="1206" spans="1:14" ht="12.75">
      <c r="A1206" s="3"/>
      <c r="B1206" s="3"/>
      <c r="C1206" s="3"/>
      <c r="D1206" s="3"/>
      <c r="E1206" s="3"/>
      <c r="F1206" s="3"/>
      <c r="G1206" s="3"/>
      <c r="H1206" s="3"/>
      <c r="I1206" s="3"/>
      <c r="J1206" s="3"/>
      <c r="K1206" s="3"/>
      <c r="L1206" s="3"/>
      <c r="M1206" s="3"/>
      <c r="N1206" s="3"/>
    </row>
    <row r="1207" spans="1:14" ht="12.75">
      <c r="A1207" s="3"/>
      <c r="B1207" s="3"/>
      <c r="C1207" s="3"/>
      <c r="D1207" s="3"/>
      <c r="E1207" s="3"/>
      <c r="F1207" s="3"/>
      <c r="G1207" s="3"/>
      <c r="H1207" s="3"/>
      <c r="I1207" s="3"/>
      <c r="J1207" s="3"/>
      <c r="K1207" s="3"/>
      <c r="L1207" s="3"/>
      <c r="M1207" s="3"/>
      <c r="N1207" s="3"/>
    </row>
    <row r="1208" spans="1:14" ht="12.75">
      <c r="A1208" s="3"/>
      <c r="B1208" s="3"/>
      <c r="C1208" s="3"/>
      <c r="D1208" s="3"/>
      <c r="E1208" s="3"/>
      <c r="F1208" s="3"/>
      <c r="G1208" s="3"/>
      <c r="H1208" s="3"/>
      <c r="I1208" s="3"/>
      <c r="J1208" s="3"/>
      <c r="K1208" s="3"/>
      <c r="L1208" s="3"/>
      <c r="M1208" s="3"/>
      <c r="N1208" s="3"/>
    </row>
    <row r="1209" spans="1:14" ht="12.75">
      <c r="A1209" s="3"/>
      <c r="B1209" s="3"/>
      <c r="C1209" s="3"/>
      <c r="D1209" s="3"/>
      <c r="E1209" s="3"/>
      <c r="F1209" s="3"/>
      <c r="G1209" s="3"/>
      <c r="H1209" s="3"/>
      <c r="I1209" s="3"/>
      <c r="J1209" s="3"/>
      <c r="K1209" s="3"/>
      <c r="L1209" s="3"/>
      <c r="M1209" s="3"/>
      <c r="N1209" s="3"/>
    </row>
    <row r="1210" spans="1:14" ht="12.75">
      <c r="A1210" s="3"/>
      <c r="B1210" s="3"/>
      <c r="C1210" s="3"/>
      <c r="D1210" s="3"/>
      <c r="E1210" s="3"/>
      <c r="F1210" s="3"/>
      <c r="G1210" s="3"/>
      <c r="H1210" s="3"/>
      <c r="I1210" s="3"/>
      <c r="J1210" s="3"/>
      <c r="K1210" s="3"/>
      <c r="L1210" s="3"/>
      <c r="M1210" s="3"/>
      <c r="N1210" s="3"/>
    </row>
    <row r="1211" spans="1:14" ht="12.75">
      <c r="A1211" s="3"/>
      <c r="B1211" s="3"/>
      <c r="C1211" s="3"/>
      <c r="D1211" s="3"/>
      <c r="E1211" s="3"/>
      <c r="F1211" s="3"/>
      <c r="G1211" s="3"/>
      <c r="H1211" s="3"/>
      <c r="I1211" s="3"/>
      <c r="J1211" s="3"/>
      <c r="K1211" s="3"/>
      <c r="L1211" s="3"/>
      <c r="M1211" s="3"/>
      <c r="N1211" s="3"/>
    </row>
    <row r="1212" spans="1:14" ht="12.75">
      <c r="A1212" s="3"/>
      <c r="B1212" s="3"/>
      <c r="C1212" s="3"/>
      <c r="D1212" s="3"/>
      <c r="E1212" s="3"/>
      <c r="F1212" s="3"/>
      <c r="G1212" s="3"/>
      <c r="H1212" s="3"/>
      <c r="I1212" s="3"/>
      <c r="J1212" s="3"/>
      <c r="K1212" s="3"/>
      <c r="L1212" s="3"/>
      <c r="M1212" s="3"/>
      <c r="N1212" s="3"/>
    </row>
    <row r="1213" spans="1:14" ht="12.75">
      <c r="A1213" s="3"/>
      <c r="B1213" s="3"/>
      <c r="C1213" s="3"/>
      <c r="D1213" s="3"/>
      <c r="E1213" s="3"/>
      <c r="F1213" s="3"/>
      <c r="G1213" s="3"/>
      <c r="H1213" s="3"/>
      <c r="I1213" s="3"/>
      <c r="J1213" s="3"/>
      <c r="K1213" s="3"/>
      <c r="L1213" s="3"/>
      <c r="M1213" s="3"/>
      <c r="N1213" s="3"/>
    </row>
    <row r="1214" spans="1:14" ht="12.75">
      <c r="A1214" s="3"/>
      <c r="B1214" s="3"/>
      <c r="C1214" s="3"/>
      <c r="D1214" s="3"/>
      <c r="E1214" s="3"/>
      <c r="F1214" s="3"/>
      <c r="G1214" s="3"/>
      <c r="H1214" s="3"/>
      <c r="I1214" s="3"/>
      <c r="J1214" s="3"/>
      <c r="K1214" s="3"/>
      <c r="L1214" s="3"/>
      <c r="M1214" s="3"/>
      <c r="N1214" s="3"/>
    </row>
    <row r="1215" spans="1:14" ht="12.75">
      <c r="A1215" s="3"/>
      <c r="B1215" s="3"/>
      <c r="C1215" s="3"/>
      <c r="D1215" s="3"/>
      <c r="E1215" s="3"/>
      <c r="F1215" s="3"/>
      <c r="G1215" s="3"/>
      <c r="H1215" s="3"/>
      <c r="I1215" s="3"/>
      <c r="J1215" s="3"/>
      <c r="K1215" s="3"/>
      <c r="L1215" s="3"/>
      <c r="M1215" s="3"/>
      <c r="N1215" s="3"/>
    </row>
    <row r="1216" spans="1:14" ht="12.75">
      <c r="A1216" s="3"/>
      <c r="B1216" s="3"/>
      <c r="C1216" s="3"/>
      <c r="D1216" s="3"/>
      <c r="E1216" s="3"/>
      <c r="F1216" s="3"/>
      <c r="G1216" s="3"/>
      <c r="H1216" s="3"/>
      <c r="I1216" s="3"/>
      <c r="J1216" s="3"/>
      <c r="K1216" s="3"/>
      <c r="L1216" s="3"/>
      <c r="M1216" s="3"/>
      <c r="N1216" s="3"/>
    </row>
    <row r="1217" spans="1:14" ht="12.75">
      <c r="A1217" s="3"/>
      <c r="B1217" s="3"/>
      <c r="C1217" s="3"/>
      <c r="D1217" s="3"/>
      <c r="E1217" s="3"/>
      <c r="F1217" s="3"/>
      <c r="G1217" s="3"/>
      <c r="H1217" s="3"/>
      <c r="I1217" s="3"/>
      <c r="J1217" s="3"/>
      <c r="K1217" s="3"/>
      <c r="L1217" s="3"/>
      <c r="M1217" s="3"/>
      <c r="N1217" s="3"/>
    </row>
    <row r="1218" spans="1:14" ht="12.75">
      <c r="A1218" s="3"/>
      <c r="B1218" s="3"/>
      <c r="C1218" s="3"/>
      <c r="D1218" s="3"/>
      <c r="E1218" s="3"/>
      <c r="F1218" s="3"/>
      <c r="G1218" s="3"/>
      <c r="H1218" s="3"/>
      <c r="I1218" s="3"/>
      <c r="J1218" s="3"/>
      <c r="K1218" s="3"/>
      <c r="L1218" s="3"/>
      <c r="M1218" s="3"/>
      <c r="N1218" s="3"/>
    </row>
    <row r="1219" spans="1:14" ht="12.75">
      <c r="A1219" s="3"/>
      <c r="B1219" s="3"/>
      <c r="C1219" s="3"/>
      <c r="D1219" s="3"/>
      <c r="E1219" s="3"/>
      <c r="F1219" s="3"/>
      <c r="G1219" s="3"/>
      <c r="H1219" s="3"/>
      <c r="I1219" s="3"/>
      <c r="J1219" s="3"/>
      <c r="K1219" s="3"/>
      <c r="L1219" s="3"/>
      <c r="M1219" s="3"/>
      <c r="N1219" s="3"/>
    </row>
    <row r="1220" spans="1:14" ht="12.75">
      <c r="A1220" s="3"/>
      <c r="B1220" s="3"/>
      <c r="C1220" s="3"/>
      <c r="D1220" s="3"/>
      <c r="E1220" s="3"/>
      <c r="F1220" s="3"/>
      <c r="G1220" s="3"/>
      <c r="H1220" s="3"/>
      <c r="I1220" s="3"/>
      <c r="J1220" s="3"/>
      <c r="K1220" s="3"/>
      <c r="L1220" s="3"/>
      <c r="M1220" s="3"/>
      <c r="N1220" s="3"/>
    </row>
    <row r="1221" spans="1:14" ht="12.75">
      <c r="A1221" s="3"/>
      <c r="B1221" s="3"/>
      <c r="C1221" s="3"/>
      <c r="D1221" s="3"/>
      <c r="E1221" s="3"/>
      <c r="F1221" s="3"/>
      <c r="G1221" s="3"/>
      <c r="H1221" s="3"/>
      <c r="I1221" s="3"/>
      <c r="J1221" s="3"/>
      <c r="K1221" s="3"/>
      <c r="L1221" s="3"/>
      <c r="M1221" s="3"/>
      <c r="N1221" s="3"/>
    </row>
    <row r="1222" spans="1:14" ht="12.75">
      <c r="A1222" s="3"/>
      <c r="B1222" s="3"/>
      <c r="C1222" s="3"/>
      <c r="D1222" s="3"/>
      <c r="E1222" s="3"/>
      <c r="F1222" s="3"/>
      <c r="G1222" s="3"/>
      <c r="H1222" s="3"/>
      <c r="I1222" s="3"/>
      <c r="J1222" s="3"/>
      <c r="K1222" s="3"/>
      <c r="L1222" s="3"/>
      <c r="M1222" s="3"/>
      <c r="N1222" s="3"/>
    </row>
    <row r="1223" spans="1:14" ht="12.75">
      <c r="A1223" s="3"/>
      <c r="B1223" s="3"/>
      <c r="C1223" s="3"/>
      <c r="D1223" s="3"/>
      <c r="E1223" s="3"/>
      <c r="F1223" s="3"/>
      <c r="G1223" s="3"/>
      <c r="H1223" s="3"/>
      <c r="I1223" s="3"/>
      <c r="J1223" s="3"/>
      <c r="K1223" s="3"/>
      <c r="L1223" s="3"/>
      <c r="M1223" s="3"/>
      <c r="N1223" s="3"/>
    </row>
    <row r="1224" spans="1:14" ht="12.75">
      <c r="A1224" s="3"/>
      <c r="B1224" s="3"/>
      <c r="C1224" s="3"/>
      <c r="D1224" s="3"/>
      <c r="E1224" s="3"/>
      <c r="F1224" s="3"/>
      <c r="G1224" s="3"/>
      <c r="H1224" s="3"/>
      <c r="I1224" s="3"/>
      <c r="J1224" s="3"/>
      <c r="K1224" s="3"/>
      <c r="L1224" s="3"/>
      <c r="M1224" s="3"/>
      <c r="N1224" s="3"/>
    </row>
    <row r="1225" spans="1:14" ht="12.75">
      <c r="A1225" s="3"/>
      <c r="B1225" s="3"/>
      <c r="C1225" s="3"/>
      <c r="D1225" s="3"/>
      <c r="E1225" s="3"/>
      <c r="F1225" s="3"/>
      <c r="G1225" s="3"/>
      <c r="H1225" s="3"/>
      <c r="I1225" s="3"/>
      <c r="J1225" s="3"/>
      <c r="K1225" s="3"/>
      <c r="L1225" s="3"/>
      <c r="M1225" s="3"/>
      <c r="N1225" s="3"/>
    </row>
    <row r="1226" spans="1:14" ht="12.75">
      <c r="A1226" s="3"/>
      <c r="B1226" s="3"/>
      <c r="C1226" s="3"/>
      <c r="D1226" s="3"/>
      <c r="E1226" s="3"/>
      <c r="F1226" s="3"/>
      <c r="G1226" s="3"/>
      <c r="H1226" s="3"/>
      <c r="I1226" s="3"/>
      <c r="J1226" s="3"/>
      <c r="K1226" s="3"/>
      <c r="L1226" s="3"/>
      <c r="M1226" s="3"/>
      <c r="N1226" s="3"/>
    </row>
    <row r="1227" spans="1:14" ht="12.75">
      <c r="A1227" s="3"/>
      <c r="B1227" s="3"/>
      <c r="C1227" s="3"/>
      <c r="D1227" s="3"/>
      <c r="E1227" s="3"/>
      <c r="F1227" s="3"/>
      <c r="G1227" s="3"/>
      <c r="H1227" s="3"/>
      <c r="I1227" s="3"/>
      <c r="J1227" s="3"/>
      <c r="K1227" s="3"/>
      <c r="L1227" s="3"/>
      <c r="M1227" s="3"/>
      <c r="N1227" s="3"/>
    </row>
    <row r="1228" spans="1:14" ht="12.75">
      <c r="A1228" s="3"/>
      <c r="B1228" s="3"/>
      <c r="C1228" s="3"/>
      <c r="D1228" s="3"/>
      <c r="E1228" s="3"/>
      <c r="F1228" s="3"/>
      <c r="G1228" s="3"/>
      <c r="H1228" s="3"/>
      <c r="I1228" s="3"/>
      <c r="J1228" s="3"/>
      <c r="K1228" s="3"/>
      <c r="L1228" s="3"/>
      <c r="M1228" s="3"/>
      <c r="N1228" s="3"/>
    </row>
    <row r="1229" spans="1:14" ht="12.75">
      <c r="A1229" s="3"/>
      <c r="B1229" s="3"/>
      <c r="C1229" s="3"/>
      <c r="D1229" s="3"/>
      <c r="E1229" s="3"/>
      <c r="F1229" s="3"/>
      <c r="G1229" s="3"/>
      <c r="H1229" s="3"/>
      <c r="I1229" s="3"/>
      <c r="J1229" s="3"/>
      <c r="K1229" s="3"/>
      <c r="L1229" s="3"/>
      <c r="M1229" s="3"/>
      <c r="N1229" s="3"/>
    </row>
    <row r="1230" spans="1:14" ht="12.75">
      <c r="A1230" s="3"/>
      <c r="B1230" s="3"/>
      <c r="C1230" s="3"/>
      <c r="D1230" s="3"/>
      <c r="E1230" s="3"/>
      <c r="F1230" s="3"/>
      <c r="G1230" s="3"/>
      <c r="H1230" s="3"/>
      <c r="I1230" s="3"/>
      <c r="J1230" s="3"/>
      <c r="K1230" s="3"/>
      <c r="L1230" s="3"/>
      <c r="M1230" s="3"/>
      <c r="N1230" s="3"/>
    </row>
    <row r="1231" spans="1:14" ht="12.75">
      <c r="A1231" s="3"/>
      <c r="B1231" s="3"/>
      <c r="C1231" s="3"/>
      <c r="D1231" s="3"/>
      <c r="E1231" s="3"/>
      <c r="F1231" s="3"/>
      <c r="G1231" s="3"/>
      <c r="H1231" s="3"/>
      <c r="I1231" s="3"/>
      <c r="J1231" s="3"/>
      <c r="K1231" s="3"/>
      <c r="L1231" s="3"/>
      <c r="M1231" s="3"/>
      <c r="N1231" s="3"/>
    </row>
    <row r="1232" spans="1:14" ht="12.75">
      <c r="A1232" s="3"/>
      <c r="B1232" s="3"/>
      <c r="C1232" s="3"/>
      <c r="D1232" s="3"/>
      <c r="E1232" s="3"/>
      <c r="F1232" s="3"/>
      <c r="G1232" s="3"/>
      <c r="H1232" s="3"/>
      <c r="I1232" s="3"/>
      <c r="J1232" s="3"/>
      <c r="K1232" s="3"/>
      <c r="L1232" s="3"/>
      <c r="M1232" s="3"/>
      <c r="N1232" s="3"/>
    </row>
    <row r="1233" spans="1:14" ht="12.75">
      <c r="A1233" s="3"/>
      <c r="B1233" s="3"/>
      <c r="C1233" s="3"/>
      <c r="D1233" s="3"/>
      <c r="E1233" s="3"/>
      <c r="F1233" s="3"/>
      <c r="G1233" s="3"/>
      <c r="H1233" s="3"/>
      <c r="I1233" s="3"/>
      <c r="J1233" s="3"/>
      <c r="K1233" s="3"/>
      <c r="L1233" s="3"/>
      <c r="M1233" s="3"/>
      <c r="N1233" s="3"/>
    </row>
    <row r="1234" spans="1:14" ht="12.75">
      <c r="A1234" s="3"/>
      <c r="B1234" s="3"/>
      <c r="C1234" s="3"/>
      <c r="D1234" s="3"/>
      <c r="E1234" s="3"/>
      <c r="F1234" s="3"/>
      <c r="G1234" s="3"/>
      <c r="H1234" s="3"/>
      <c r="I1234" s="3"/>
      <c r="J1234" s="3"/>
      <c r="K1234" s="3"/>
      <c r="L1234" s="3"/>
      <c r="M1234" s="3"/>
      <c r="N1234" s="3"/>
    </row>
    <row r="1235" spans="1:14" ht="12.75">
      <c r="A1235" s="3"/>
      <c r="B1235" s="3"/>
      <c r="C1235" s="3"/>
      <c r="D1235" s="3"/>
      <c r="E1235" s="3"/>
      <c r="F1235" s="3"/>
      <c r="G1235" s="3"/>
      <c r="H1235" s="3"/>
      <c r="I1235" s="3"/>
      <c r="J1235" s="3"/>
      <c r="K1235" s="3"/>
      <c r="L1235" s="3"/>
      <c r="M1235" s="3"/>
      <c r="N1235" s="3"/>
    </row>
    <row r="1236" spans="1:14" ht="12.75">
      <c r="A1236" s="3"/>
      <c r="B1236" s="3"/>
      <c r="C1236" s="3"/>
      <c r="D1236" s="3"/>
      <c r="E1236" s="3"/>
      <c r="F1236" s="3"/>
      <c r="G1236" s="3"/>
      <c r="H1236" s="3"/>
      <c r="I1236" s="3"/>
      <c r="J1236" s="3"/>
      <c r="K1236" s="3"/>
      <c r="L1236" s="3"/>
      <c r="M1236" s="3"/>
      <c r="N1236" s="3"/>
    </row>
    <row r="1237" spans="1:14" ht="12.75">
      <c r="A1237" s="3"/>
      <c r="B1237" s="3"/>
      <c r="C1237" s="3"/>
      <c r="D1237" s="3"/>
      <c r="E1237" s="3"/>
      <c r="F1237" s="3"/>
      <c r="G1237" s="3"/>
      <c r="H1237" s="3"/>
      <c r="I1237" s="3"/>
      <c r="J1237" s="3"/>
      <c r="K1237" s="3"/>
      <c r="L1237" s="3"/>
      <c r="M1237" s="3"/>
      <c r="N1237" s="3"/>
    </row>
    <row r="1238" spans="1:14" ht="12.75">
      <c r="A1238" s="3"/>
      <c r="B1238" s="3"/>
      <c r="C1238" s="3"/>
      <c r="D1238" s="3"/>
      <c r="E1238" s="3"/>
      <c r="F1238" s="3"/>
      <c r="G1238" s="3"/>
      <c r="H1238" s="3"/>
      <c r="I1238" s="3"/>
      <c r="J1238" s="3"/>
      <c r="K1238" s="3"/>
      <c r="L1238" s="3"/>
      <c r="M1238" s="3"/>
      <c r="N1238" s="3"/>
    </row>
    <row r="1239" spans="1:14" ht="12.75">
      <c r="A1239" s="3"/>
      <c r="B1239" s="3"/>
      <c r="C1239" s="3"/>
      <c r="D1239" s="3"/>
      <c r="E1239" s="3"/>
      <c r="F1239" s="3"/>
      <c r="G1239" s="3"/>
      <c r="H1239" s="3"/>
      <c r="I1239" s="3"/>
      <c r="J1239" s="3"/>
      <c r="K1239" s="3"/>
      <c r="L1239" s="3"/>
      <c r="M1239" s="3"/>
      <c r="N1239" s="3"/>
    </row>
    <row r="1240" spans="1:14" ht="12.75">
      <c r="A1240" s="3"/>
      <c r="B1240" s="3"/>
      <c r="C1240" s="3"/>
      <c r="D1240" s="3"/>
      <c r="E1240" s="3"/>
      <c r="F1240" s="3"/>
      <c r="G1240" s="3"/>
      <c r="H1240" s="3"/>
      <c r="I1240" s="3"/>
      <c r="J1240" s="3"/>
      <c r="K1240" s="3"/>
      <c r="L1240" s="3"/>
      <c r="M1240" s="3"/>
      <c r="N1240" s="3"/>
    </row>
    <row r="1241" spans="1:14" ht="12.75">
      <c r="A1241" s="3"/>
      <c r="B1241" s="3"/>
      <c r="C1241" s="3"/>
      <c r="D1241" s="3"/>
      <c r="E1241" s="3"/>
      <c r="F1241" s="3"/>
      <c r="G1241" s="3"/>
      <c r="H1241" s="3"/>
      <c r="I1241" s="3"/>
      <c r="J1241" s="3"/>
      <c r="K1241" s="3"/>
      <c r="L1241" s="3"/>
      <c r="M1241" s="3"/>
      <c r="N1241" s="3"/>
    </row>
    <row r="1242" spans="1:14" ht="12.75">
      <c r="A1242" s="3"/>
      <c r="B1242" s="3"/>
      <c r="C1242" s="3"/>
      <c r="D1242" s="3"/>
      <c r="E1242" s="3"/>
      <c r="F1242" s="3"/>
      <c r="G1242" s="3"/>
      <c r="H1242" s="3"/>
      <c r="I1242" s="3"/>
      <c r="J1242" s="3"/>
      <c r="K1242" s="3"/>
      <c r="L1242" s="3"/>
      <c r="M1242" s="3"/>
      <c r="N1242" s="3"/>
    </row>
    <row r="1243" spans="1:14" ht="12.75">
      <c r="A1243" s="3"/>
      <c r="B1243" s="3"/>
      <c r="C1243" s="3"/>
      <c r="D1243" s="3"/>
      <c r="E1243" s="3"/>
      <c r="F1243" s="3"/>
      <c r="G1243" s="3"/>
      <c r="H1243" s="3"/>
      <c r="I1243" s="3"/>
      <c r="J1243" s="3"/>
      <c r="K1243" s="3"/>
      <c r="L1243" s="3"/>
      <c r="M1243" s="3"/>
      <c r="N1243" s="3"/>
    </row>
    <row r="1244" spans="1:14" ht="12.75">
      <c r="A1244" s="3"/>
      <c r="B1244" s="3"/>
      <c r="C1244" s="3"/>
      <c r="D1244" s="3"/>
      <c r="E1244" s="3"/>
      <c r="F1244" s="3"/>
      <c r="G1244" s="3"/>
      <c r="H1244" s="3"/>
      <c r="I1244" s="3"/>
      <c r="J1244" s="3"/>
      <c r="K1244" s="3"/>
      <c r="L1244" s="3"/>
      <c r="M1244" s="3"/>
      <c r="N1244" s="3"/>
    </row>
    <row r="1245" spans="1:14" ht="12.75">
      <c r="A1245" s="3"/>
      <c r="B1245" s="3"/>
      <c r="C1245" s="3"/>
      <c r="D1245" s="3"/>
      <c r="E1245" s="3"/>
      <c r="F1245" s="3"/>
      <c r="G1245" s="3"/>
      <c r="H1245" s="3"/>
      <c r="I1245" s="3"/>
      <c r="J1245" s="3"/>
      <c r="K1245" s="3"/>
      <c r="L1245" s="3"/>
      <c r="M1245" s="3"/>
      <c r="N1245" s="3"/>
    </row>
    <row r="1246" spans="1:14" ht="12.75">
      <c r="A1246" s="3"/>
      <c r="B1246" s="3"/>
      <c r="C1246" s="3"/>
      <c r="D1246" s="3"/>
      <c r="E1246" s="3"/>
      <c r="F1246" s="3"/>
      <c r="G1246" s="3"/>
      <c r="H1246" s="3"/>
      <c r="I1246" s="3"/>
      <c r="J1246" s="3"/>
      <c r="K1246" s="3"/>
      <c r="L1246" s="3"/>
      <c r="M1246" s="3"/>
      <c r="N1246" s="3"/>
    </row>
    <row r="1247" spans="1:14" ht="12.75">
      <c r="A1247" s="3"/>
      <c r="B1247" s="3"/>
      <c r="C1247" s="3"/>
      <c r="D1247" s="3"/>
      <c r="E1247" s="3"/>
      <c r="F1247" s="3"/>
      <c r="G1247" s="3"/>
      <c r="H1247" s="3"/>
      <c r="I1247" s="3"/>
      <c r="J1247" s="3"/>
      <c r="K1247" s="3"/>
      <c r="L1247" s="3"/>
      <c r="M1247" s="3"/>
      <c r="N1247" s="3"/>
    </row>
    <row r="1248" spans="1:14" ht="12.75">
      <c r="A1248" s="3"/>
      <c r="B1248" s="3"/>
      <c r="C1248" s="3"/>
      <c r="D1248" s="3"/>
      <c r="E1248" s="3"/>
      <c r="F1248" s="3"/>
      <c r="G1248" s="3"/>
      <c r="H1248" s="3"/>
      <c r="I1248" s="3"/>
      <c r="J1248" s="3"/>
      <c r="K1248" s="3"/>
      <c r="L1248" s="3"/>
      <c r="M1248" s="3"/>
      <c r="N1248" s="3"/>
    </row>
    <row r="1249" spans="1:14" ht="12.75">
      <c r="A1249" s="3"/>
      <c r="B1249" s="3"/>
      <c r="C1249" s="3"/>
      <c r="D1249" s="3"/>
      <c r="E1249" s="3"/>
      <c r="F1249" s="3"/>
      <c r="G1249" s="3"/>
      <c r="H1249" s="3"/>
      <c r="I1249" s="3"/>
      <c r="J1249" s="3"/>
      <c r="K1249" s="3"/>
      <c r="L1249" s="3"/>
      <c r="M1249" s="3"/>
      <c r="N1249" s="3"/>
    </row>
    <row r="1250" spans="1:14" ht="12.75">
      <c r="A1250" s="3"/>
      <c r="B1250" s="3"/>
      <c r="C1250" s="3"/>
      <c r="D1250" s="3"/>
      <c r="E1250" s="3"/>
      <c r="F1250" s="3"/>
      <c r="G1250" s="3"/>
      <c r="H1250" s="3"/>
      <c r="I1250" s="3"/>
      <c r="J1250" s="3"/>
      <c r="K1250" s="3"/>
      <c r="L1250" s="3"/>
      <c r="M1250" s="3"/>
      <c r="N1250" s="3"/>
    </row>
    <row r="1251" spans="1:14" ht="12.75">
      <c r="A1251" s="3"/>
      <c r="B1251" s="3"/>
      <c r="C1251" s="3"/>
      <c r="D1251" s="3"/>
      <c r="E1251" s="3"/>
      <c r="F1251" s="3"/>
      <c r="G1251" s="3"/>
      <c r="H1251" s="3"/>
      <c r="I1251" s="3"/>
      <c r="J1251" s="3"/>
      <c r="K1251" s="3"/>
      <c r="L1251" s="3"/>
      <c r="M1251" s="3"/>
      <c r="N1251" s="3"/>
    </row>
    <row r="1252" spans="1:14" ht="12.75">
      <c r="A1252" s="3"/>
      <c r="B1252" s="3"/>
      <c r="C1252" s="3"/>
      <c r="D1252" s="3"/>
      <c r="E1252" s="3"/>
      <c r="F1252" s="3"/>
      <c r="G1252" s="3"/>
      <c r="H1252" s="3"/>
      <c r="I1252" s="3"/>
      <c r="J1252" s="3"/>
      <c r="K1252" s="3"/>
      <c r="L1252" s="3"/>
      <c r="M1252" s="3"/>
      <c r="N1252" s="3"/>
    </row>
    <row r="1253" spans="1:14" ht="12.75">
      <c r="A1253" s="3"/>
      <c r="B1253" s="3"/>
      <c r="C1253" s="3"/>
      <c r="D1253" s="3"/>
      <c r="E1253" s="3"/>
      <c r="F1253" s="3"/>
      <c r="G1253" s="3"/>
      <c r="H1253" s="3"/>
      <c r="I1253" s="3"/>
      <c r="J1253" s="3"/>
      <c r="K1253" s="3"/>
      <c r="L1253" s="3"/>
      <c r="M1253" s="3"/>
      <c r="N1253" s="3"/>
    </row>
    <row r="1254" spans="1:14" ht="12.75">
      <c r="A1254" s="3"/>
      <c r="B1254" s="3"/>
      <c r="C1254" s="3"/>
      <c r="D1254" s="3"/>
      <c r="E1254" s="3"/>
      <c r="F1254" s="3"/>
      <c r="G1254" s="3"/>
      <c r="H1254" s="3"/>
      <c r="I1254" s="3"/>
      <c r="J1254" s="3"/>
      <c r="K1254" s="3"/>
      <c r="L1254" s="3"/>
      <c r="M1254" s="3"/>
      <c r="N1254" s="3"/>
    </row>
    <row r="1255" spans="1:14" ht="12.75">
      <c r="A1255" s="3"/>
      <c r="B1255" s="3"/>
      <c r="C1255" s="3"/>
      <c r="D1255" s="3"/>
      <c r="E1255" s="3"/>
      <c r="F1255" s="3"/>
      <c r="G1255" s="3"/>
      <c r="H1255" s="3"/>
      <c r="I1255" s="3"/>
      <c r="J1255" s="3"/>
      <c r="K1255" s="3"/>
      <c r="L1255" s="3"/>
      <c r="M1255" s="3"/>
      <c r="N1255" s="3"/>
    </row>
    <row r="1256" spans="1:14" ht="12.75">
      <c r="A1256" s="3"/>
      <c r="B1256" s="3"/>
      <c r="C1256" s="3"/>
      <c r="D1256" s="3"/>
      <c r="E1256" s="3"/>
      <c r="F1256" s="3"/>
      <c r="G1256" s="3"/>
      <c r="H1256" s="3"/>
      <c r="I1256" s="3"/>
      <c r="J1256" s="3"/>
      <c r="K1256" s="3"/>
      <c r="L1256" s="3"/>
      <c r="M1256" s="3"/>
      <c r="N1256" s="3"/>
    </row>
    <row r="1257" spans="1:14" ht="12.75">
      <c r="A1257" s="3"/>
      <c r="B1257" s="3"/>
      <c r="C1257" s="3"/>
      <c r="D1257" s="3"/>
      <c r="E1257" s="3"/>
      <c r="F1257" s="3"/>
      <c r="G1257" s="3"/>
      <c r="H1257" s="3"/>
      <c r="I1257" s="3"/>
      <c r="J1257" s="3"/>
      <c r="K1257" s="3"/>
      <c r="L1257" s="3"/>
      <c r="M1257" s="3"/>
      <c r="N1257" s="3"/>
    </row>
    <row r="1258" spans="1:14" ht="12.75">
      <c r="A1258" s="3"/>
      <c r="B1258" s="3"/>
      <c r="C1258" s="3"/>
      <c r="D1258" s="3"/>
      <c r="E1258" s="3"/>
      <c r="F1258" s="3"/>
      <c r="G1258" s="3"/>
      <c r="H1258" s="3"/>
      <c r="I1258" s="3"/>
      <c r="J1258" s="3"/>
      <c r="K1258" s="3"/>
      <c r="L1258" s="3"/>
      <c r="M1258" s="3"/>
      <c r="N1258" s="3"/>
    </row>
    <row r="1259" spans="1:14" ht="12.75">
      <c r="A1259" s="3"/>
      <c r="B1259" s="3"/>
      <c r="C1259" s="3"/>
      <c r="D1259" s="3"/>
      <c r="E1259" s="3"/>
      <c r="F1259" s="3"/>
      <c r="G1259" s="3"/>
      <c r="H1259" s="3"/>
      <c r="I1259" s="3"/>
      <c r="J1259" s="3"/>
      <c r="K1259" s="3"/>
      <c r="L1259" s="3"/>
      <c r="M1259" s="3"/>
      <c r="N1259" s="3"/>
    </row>
    <row r="1260" spans="1:14" ht="12.75">
      <c r="A1260" s="3"/>
      <c r="B1260" s="3"/>
      <c r="C1260" s="3"/>
      <c r="D1260" s="3"/>
      <c r="E1260" s="3"/>
      <c r="F1260" s="3"/>
      <c r="G1260" s="3"/>
      <c r="H1260" s="3"/>
      <c r="I1260" s="3"/>
      <c r="J1260" s="3"/>
      <c r="K1260" s="3"/>
      <c r="L1260" s="3"/>
      <c r="M1260" s="3"/>
      <c r="N1260" s="3"/>
    </row>
    <row r="1261" spans="1:14" ht="12.75">
      <c r="A1261" s="3"/>
      <c r="B1261" s="3"/>
      <c r="C1261" s="3"/>
      <c r="D1261" s="3"/>
      <c r="E1261" s="3"/>
      <c r="F1261" s="3"/>
      <c r="G1261" s="3"/>
      <c r="H1261" s="3"/>
      <c r="I1261" s="3"/>
      <c r="J1261" s="3"/>
      <c r="K1261" s="3"/>
      <c r="L1261" s="3"/>
      <c r="M1261" s="3"/>
      <c r="N1261" s="3"/>
    </row>
    <row r="1262" spans="1:14" ht="12.75">
      <c r="A1262" s="3"/>
      <c r="B1262" s="3"/>
      <c r="C1262" s="3"/>
      <c r="D1262" s="3"/>
      <c r="E1262" s="3"/>
      <c r="F1262" s="3"/>
      <c r="G1262" s="3"/>
      <c r="H1262" s="3"/>
      <c r="I1262" s="3"/>
      <c r="J1262" s="3"/>
      <c r="K1262" s="3"/>
      <c r="L1262" s="3"/>
      <c r="M1262" s="3"/>
      <c r="N1262" s="3"/>
    </row>
    <row r="1263" spans="1:14" ht="12.75">
      <c r="A1263" s="3"/>
      <c r="B1263" s="3"/>
      <c r="C1263" s="3"/>
      <c r="D1263" s="3"/>
      <c r="E1263" s="3"/>
      <c r="F1263" s="3"/>
      <c r="G1263" s="3"/>
      <c r="H1263" s="3"/>
      <c r="I1263" s="3"/>
      <c r="J1263" s="3"/>
      <c r="K1263" s="3"/>
      <c r="L1263" s="3"/>
      <c r="M1263" s="3"/>
      <c r="N1263" s="3"/>
    </row>
    <row r="1264" spans="1:14" ht="12.75">
      <c r="A1264" s="3"/>
      <c r="B1264" s="3"/>
      <c r="C1264" s="3"/>
      <c r="D1264" s="3"/>
      <c r="E1264" s="3"/>
      <c r="F1264" s="3"/>
      <c r="G1264" s="3"/>
      <c r="H1264" s="3"/>
      <c r="I1264" s="3"/>
      <c r="J1264" s="3"/>
      <c r="K1264" s="3"/>
      <c r="L1264" s="3"/>
      <c r="M1264" s="3"/>
      <c r="N1264" s="3"/>
    </row>
    <row r="1265" spans="1:14" ht="12.75">
      <c r="A1265" s="3"/>
      <c r="B1265" s="3"/>
      <c r="C1265" s="3"/>
      <c r="D1265" s="3"/>
      <c r="E1265" s="3"/>
      <c r="F1265" s="3"/>
      <c r="G1265" s="3"/>
      <c r="H1265" s="3"/>
      <c r="I1265" s="3"/>
      <c r="J1265" s="3"/>
      <c r="K1265" s="3"/>
      <c r="L1265" s="3"/>
      <c r="M1265" s="3"/>
      <c r="N1265" s="3"/>
    </row>
    <row r="1266" spans="1:14" ht="12.75">
      <c r="A1266" s="3"/>
      <c r="B1266" s="3"/>
      <c r="C1266" s="3"/>
      <c r="D1266" s="3"/>
      <c r="E1266" s="3"/>
      <c r="F1266" s="3"/>
      <c r="G1266" s="3"/>
      <c r="H1266" s="3"/>
      <c r="I1266" s="3"/>
      <c r="J1266" s="3"/>
      <c r="K1266" s="3"/>
      <c r="L1266" s="3"/>
      <c r="M1266" s="3"/>
      <c r="N1266" s="3"/>
    </row>
    <row r="1267" spans="1:14" ht="12.75">
      <c r="A1267" s="3"/>
      <c r="B1267" s="3"/>
      <c r="C1267" s="3"/>
      <c r="D1267" s="3"/>
      <c r="E1267" s="3"/>
      <c r="F1267" s="3"/>
      <c r="G1267" s="3"/>
      <c r="H1267" s="3"/>
      <c r="I1267" s="3"/>
      <c r="J1267" s="3"/>
      <c r="K1267" s="3"/>
      <c r="L1267" s="3"/>
      <c r="M1267" s="3"/>
      <c r="N1267" s="3"/>
    </row>
    <row r="1268" spans="1:14" ht="12.75">
      <c r="A1268" s="3"/>
      <c r="B1268" s="3"/>
      <c r="C1268" s="3"/>
      <c r="D1268" s="3"/>
      <c r="E1268" s="3"/>
      <c r="F1268" s="3"/>
      <c r="G1268" s="3"/>
      <c r="H1268" s="3"/>
      <c r="I1268" s="3"/>
      <c r="J1268" s="3"/>
      <c r="K1268" s="3"/>
      <c r="L1268" s="3"/>
      <c r="M1268" s="3"/>
      <c r="N1268" s="3"/>
    </row>
    <row r="1269" spans="1:14" ht="12.75">
      <c r="A1269" s="3"/>
      <c r="B1269" s="3"/>
      <c r="C1269" s="3"/>
      <c r="D1269" s="3"/>
      <c r="E1269" s="3"/>
      <c r="F1269" s="3"/>
      <c r="G1269" s="3"/>
      <c r="H1269" s="3"/>
      <c r="I1269" s="3"/>
      <c r="J1269" s="3"/>
      <c r="K1269" s="3"/>
      <c r="L1269" s="3"/>
      <c r="M1269" s="3"/>
      <c r="N1269" s="3"/>
    </row>
    <row r="1270" spans="1:14" ht="12.75">
      <c r="A1270" s="3"/>
      <c r="B1270" s="3"/>
      <c r="C1270" s="3"/>
      <c r="D1270" s="3"/>
      <c r="E1270" s="3"/>
      <c r="F1270" s="3"/>
      <c r="G1270" s="3"/>
      <c r="H1270" s="3"/>
      <c r="I1270" s="3"/>
      <c r="J1270" s="3"/>
      <c r="K1270" s="3"/>
      <c r="L1270" s="3"/>
      <c r="M1270" s="3"/>
      <c r="N1270" s="3"/>
    </row>
    <row r="1271" spans="1:14" ht="12.75">
      <c r="A1271" s="3"/>
      <c r="B1271" s="3"/>
      <c r="C1271" s="3"/>
      <c r="D1271" s="3"/>
      <c r="E1271" s="3"/>
      <c r="F1271" s="3"/>
      <c r="G1271" s="3"/>
      <c r="H1271" s="3"/>
      <c r="I1271" s="3"/>
      <c r="J1271" s="3"/>
      <c r="K1271" s="3"/>
      <c r="L1271" s="3"/>
      <c r="M1271" s="3"/>
      <c r="N1271" s="3"/>
    </row>
    <row r="1272" spans="1:14" ht="12.75">
      <c r="A1272" s="3"/>
      <c r="B1272" s="3"/>
      <c r="C1272" s="3"/>
      <c r="D1272" s="3"/>
      <c r="E1272" s="3"/>
      <c r="F1272" s="3"/>
      <c r="G1272" s="3"/>
      <c r="H1272" s="3"/>
      <c r="I1272" s="3"/>
      <c r="J1272" s="3"/>
      <c r="K1272" s="3"/>
      <c r="L1272" s="3"/>
      <c r="M1272" s="3"/>
      <c r="N1272" s="3"/>
    </row>
    <row r="1273" spans="1:14" ht="12.75">
      <c r="A1273" s="3"/>
      <c r="B1273" s="3"/>
      <c r="C1273" s="3"/>
      <c r="D1273" s="3"/>
      <c r="E1273" s="3"/>
      <c r="F1273" s="3"/>
      <c r="G1273" s="3"/>
      <c r="H1273" s="3"/>
      <c r="I1273" s="3"/>
      <c r="J1273" s="3"/>
      <c r="K1273" s="3"/>
      <c r="L1273" s="3"/>
      <c r="M1273" s="3"/>
      <c r="N1273" s="3"/>
    </row>
    <row r="1274" spans="1:14" ht="12.75">
      <c r="A1274" s="3"/>
      <c r="B1274" s="3"/>
      <c r="C1274" s="3"/>
      <c r="D1274" s="3"/>
      <c r="E1274" s="3"/>
      <c r="F1274" s="3"/>
      <c r="G1274" s="3"/>
      <c r="H1274" s="3"/>
      <c r="I1274" s="3"/>
      <c r="J1274" s="3"/>
      <c r="K1274" s="3"/>
      <c r="L1274" s="3"/>
      <c r="M1274" s="3"/>
      <c r="N1274" s="3"/>
    </row>
    <row r="1275" spans="1:14" ht="12.75">
      <c r="A1275" s="3"/>
      <c r="B1275" s="3"/>
      <c r="C1275" s="3"/>
      <c r="D1275" s="3"/>
      <c r="E1275" s="3"/>
      <c r="F1275" s="3"/>
      <c r="G1275" s="3"/>
      <c r="H1275" s="3"/>
      <c r="I1275" s="3"/>
      <c r="J1275" s="3"/>
      <c r="K1275" s="3"/>
      <c r="L1275" s="3"/>
      <c r="M1275" s="3"/>
      <c r="N1275" s="3"/>
    </row>
    <row r="1276" spans="1:14" ht="12.75">
      <c r="A1276" s="3"/>
      <c r="B1276" s="3"/>
      <c r="C1276" s="3"/>
      <c r="D1276" s="3"/>
      <c r="E1276" s="3"/>
      <c r="F1276" s="3"/>
      <c r="G1276" s="3"/>
      <c r="H1276" s="3"/>
      <c r="I1276" s="3"/>
      <c r="J1276" s="3"/>
      <c r="K1276" s="3"/>
      <c r="L1276" s="3"/>
      <c r="M1276" s="3"/>
      <c r="N1276" s="3"/>
    </row>
    <row r="1277" spans="1:14" ht="12.75">
      <c r="A1277" s="3"/>
      <c r="B1277" s="3"/>
      <c r="C1277" s="3"/>
      <c r="D1277" s="3"/>
      <c r="E1277" s="3"/>
      <c r="F1277" s="3"/>
      <c r="G1277" s="3"/>
      <c r="H1277" s="3"/>
      <c r="I1277" s="3"/>
      <c r="J1277" s="3"/>
      <c r="K1277" s="3"/>
      <c r="L1277" s="3"/>
      <c r="M1277" s="3"/>
      <c r="N1277" s="3"/>
    </row>
    <row r="1278" spans="1:14" ht="12.75">
      <c r="A1278" s="3"/>
      <c r="B1278" s="3"/>
      <c r="C1278" s="3"/>
      <c r="D1278" s="3"/>
      <c r="E1278" s="3"/>
      <c r="F1278" s="3"/>
      <c r="G1278" s="3"/>
      <c r="H1278" s="3"/>
      <c r="I1278" s="3"/>
      <c r="J1278" s="3"/>
      <c r="K1278" s="3"/>
      <c r="L1278" s="3"/>
      <c r="M1278" s="3"/>
      <c r="N1278" s="3"/>
    </row>
    <row r="1279" spans="1:14" ht="12.75">
      <c r="A1279" s="3"/>
      <c r="B1279" s="3"/>
      <c r="C1279" s="3"/>
      <c r="D1279" s="3"/>
      <c r="E1279" s="3"/>
      <c r="F1279" s="3"/>
      <c r="G1279" s="3"/>
      <c r="H1279" s="3"/>
      <c r="I1279" s="3"/>
      <c r="J1279" s="3"/>
      <c r="K1279" s="3"/>
      <c r="L1279" s="3"/>
      <c r="M1279" s="3"/>
      <c r="N1279" s="3"/>
    </row>
    <row r="1280" spans="1:14" ht="12.75">
      <c r="A1280" s="3"/>
      <c r="B1280" s="3"/>
      <c r="C1280" s="3"/>
      <c r="D1280" s="3"/>
      <c r="E1280" s="3"/>
      <c r="F1280" s="3"/>
      <c r="G1280" s="3"/>
      <c r="H1280" s="3"/>
      <c r="I1280" s="3"/>
      <c r="J1280" s="3"/>
      <c r="K1280" s="3"/>
      <c r="L1280" s="3"/>
      <c r="M1280" s="3"/>
      <c r="N1280" s="3"/>
    </row>
    <row r="1281" spans="1:14" ht="12.75">
      <c r="A1281" s="3"/>
      <c r="B1281" s="3"/>
      <c r="C1281" s="3"/>
      <c r="D1281" s="3"/>
      <c r="E1281" s="3"/>
      <c r="F1281" s="3"/>
      <c r="G1281" s="3"/>
      <c r="H1281" s="3"/>
      <c r="I1281" s="3"/>
      <c r="J1281" s="3"/>
      <c r="K1281" s="3"/>
      <c r="L1281" s="3"/>
      <c r="M1281" s="3"/>
      <c r="N1281" s="3"/>
    </row>
    <row r="1282" spans="1:14" ht="12.75">
      <c r="A1282" s="3"/>
      <c r="B1282" s="3"/>
      <c r="C1282" s="3"/>
      <c r="D1282" s="3"/>
      <c r="E1282" s="3"/>
      <c r="F1282" s="3"/>
      <c r="G1282" s="3"/>
      <c r="H1282" s="3"/>
      <c r="I1282" s="3"/>
      <c r="J1282" s="3"/>
      <c r="K1282" s="3"/>
      <c r="L1282" s="3"/>
      <c r="M1282" s="3"/>
      <c r="N1282" s="3"/>
    </row>
    <row r="1283" spans="1:14" ht="12.75">
      <c r="A1283" s="3"/>
      <c r="B1283" s="3"/>
      <c r="C1283" s="3"/>
      <c r="D1283" s="3"/>
      <c r="E1283" s="3"/>
      <c r="F1283" s="3"/>
      <c r="G1283" s="3"/>
      <c r="H1283" s="3"/>
      <c r="I1283" s="3"/>
      <c r="J1283" s="3"/>
      <c r="K1283" s="3"/>
      <c r="L1283" s="3"/>
      <c r="M1283" s="3"/>
      <c r="N1283" s="3"/>
    </row>
    <row r="1284" spans="1:14" ht="12.75">
      <c r="A1284" s="3"/>
      <c r="B1284" s="3"/>
      <c r="C1284" s="3"/>
      <c r="D1284" s="3"/>
      <c r="E1284" s="3"/>
      <c r="F1284" s="3"/>
      <c r="G1284" s="3"/>
      <c r="H1284" s="3"/>
      <c r="I1284" s="3"/>
      <c r="J1284" s="3"/>
      <c r="K1284" s="3"/>
      <c r="L1284" s="3"/>
      <c r="M1284" s="3"/>
      <c r="N1284" s="3"/>
    </row>
    <row r="1285" spans="1:14" ht="12.75">
      <c r="A1285" s="3"/>
      <c r="B1285" s="3"/>
      <c r="C1285" s="3"/>
      <c r="D1285" s="3"/>
      <c r="E1285" s="3"/>
      <c r="F1285" s="3"/>
      <c r="G1285" s="3"/>
      <c r="H1285" s="3"/>
      <c r="I1285" s="3"/>
      <c r="J1285" s="3"/>
      <c r="K1285" s="3"/>
      <c r="L1285" s="3"/>
      <c r="M1285" s="3"/>
      <c r="N1285" s="3"/>
    </row>
    <row r="1286" spans="1:14" ht="12.75">
      <c r="A1286" s="3"/>
      <c r="B1286" s="3"/>
      <c r="C1286" s="3"/>
      <c r="D1286" s="3"/>
      <c r="E1286" s="3"/>
      <c r="F1286" s="3"/>
      <c r="G1286" s="3"/>
      <c r="H1286" s="3"/>
      <c r="I1286" s="3"/>
      <c r="J1286" s="3"/>
      <c r="K1286" s="3"/>
      <c r="L1286" s="3"/>
      <c r="M1286" s="3"/>
      <c r="N1286" s="3"/>
    </row>
    <row r="1287" spans="1:14" ht="12.75">
      <c r="A1287" s="3"/>
      <c r="B1287" s="3"/>
      <c r="C1287" s="3"/>
      <c r="D1287" s="3"/>
      <c r="E1287" s="3"/>
      <c r="F1287" s="3"/>
      <c r="G1287" s="3"/>
      <c r="H1287" s="3"/>
      <c r="I1287" s="3"/>
      <c r="J1287" s="3"/>
      <c r="K1287" s="3"/>
      <c r="L1287" s="3"/>
      <c r="M1287" s="3"/>
      <c r="N1287" s="3"/>
    </row>
    <row r="1288" spans="1:14" ht="12.75">
      <c r="A1288" s="3"/>
      <c r="B1288" s="3"/>
      <c r="C1288" s="3"/>
      <c r="D1288" s="3"/>
      <c r="E1288" s="3"/>
      <c r="F1288" s="3"/>
      <c r="G1288" s="3"/>
      <c r="H1288" s="3"/>
      <c r="I1288" s="3"/>
      <c r="J1288" s="3"/>
      <c r="K1288" s="3"/>
      <c r="L1288" s="3"/>
      <c r="M1288" s="3"/>
      <c r="N1288" s="3"/>
    </row>
    <row r="1289" spans="1:14" ht="12.75">
      <c r="A1289" s="3"/>
      <c r="B1289" s="3"/>
      <c r="C1289" s="3"/>
      <c r="D1289" s="3"/>
      <c r="E1289" s="3"/>
      <c r="F1289" s="3"/>
      <c r="G1289" s="3"/>
      <c r="H1289" s="3"/>
      <c r="I1289" s="3"/>
      <c r="J1289" s="3"/>
      <c r="K1289" s="3"/>
      <c r="L1289" s="3"/>
      <c r="M1289" s="3"/>
      <c r="N1289" s="3"/>
    </row>
    <row r="1290" spans="1:14" ht="12.75">
      <c r="A1290" s="3"/>
      <c r="B1290" s="3"/>
      <c r="C1290" s="3"/>
      <c r="D1290" s="3"/>
      <c r="E1290" s="3"/>
      <c r="F1290" s="3"/>
      <c r="G1290" s="3"/>
      <c r="H1290" s="3"/>
      <c r="I1290" s="3"/>
      <c r="J1290" s="3"/>
      <c r="K1290" s="3"/>
      <c r="L1290" s="3"/>
      <c r="M1290" s="3"/>
      <c r="N1290" s="3"/>
    </row>
    <row r="1291" spans="1:14" ht="12.75">
      <c r="A1291" s="3"/>
      <c r="B1291" s="3"/>
      <c r="C1291" s="3"/>
      <c r="D1291" s="3"/>
      <c r="E1291" s="3"/>
      <c r="F1291" s="3"/>
      <c r="G1291" s="3"/>
      <c r="H1291" s="3"/>
      <c r="I1291" s="3"/>
      <c r="J1291" s="3"/>
      <c r="K1291" s="3"/>
      <c r="L1291" s="3"/>
      <c r="M1291" s="3"/>
      <c r="N1291" s="3"/>
    </row>
    <row r="1292" spans="1:14" ht="12.75">
      <c r="A1292" s="3"/>
      <c r="B1292" s="3"/>
      <c r="C1292" s="3"/>
      <c r="D1292" s="3"/>
      <c r="E1292" s="3"/>
      <c r="F1292" s="3"/>
      <c r="G1292" s="3"/>
      <c r="H1292" s="3"/>
      <c r="I1292" s="3"/>
      <c r="J1292" s="3"/>
      <c r="K1292" s="3"/>
      <c r="L1292" s="3"/>
      <c r="M1292" s="3"/>
      <c r="N1292" s="3"/>
    </row>
    <row r="1293" spans="1:14" ht="12.75">
      <c r="A1293" s="3"/>
      <c r="B1293" s="3"/>
      <c r="C1293" s="3"/>
      <c r="D1293" s="3"/>
      <c r="E1293" s="3"/>
      <c r="F1293" s="3"/>
      <c r="G1293" s="3"/>
      <c r="H1293" s="3"/>
      <c r="I1293" s="3"/>
      <c r="J1293" s="3"/>
      <c r="K1293" s="3"/>
      <c r="L1293" s="3"/>
      <c r="M1293" s="3"/>
      <c r="N1293" s="3"/>
    </row>
    <row r="1294" spans="1:14" ht="12.75">
      <c r="A1294" s="3"/>
      <c r="B1294" s="3"/>
      <c r="C1294" s="3"/>
      <c r="D1294" s="3"/>
      <c r="E1294" s="3"/>
      <c r="F1294" s="3"/>
      <c r="G1294" s="3"/>
      <c r="H1294" s="3"/>
      <c r="I1294" s="3"/>
      <c r="J1294" s="3"/>
      <c r="K1294" s="3"/>
      <c r="L1294" s="3"/>
      <c r="M1294" s="3"/>
      <c r="N1294" s="3"/>
    </row>
    <row r="1295" spans="1:14" ht="12.75">
      <c r="A1295" s="3"/>
      <c r="B1295" s="3"/>
      <c r="C1295" s="3"/>
      <c r="D1295" s="3"/>
      <c r="E1295" s="3"/>
      <c r="F1295" s="3"/>
      <c r="G1295" s="3"/>
      <c r="H1295" s="3"/>
      <c r="I1295" s="3"/>
      <c r="J1295" s="3"/>
      <c r="K1295" s="3"/>
      <c r="L1295" s="3"/>
      <c r="M1295" s="3"/>
      <c r="N1295" s="3"/>
    </row>
    <row r="1296" spans="1:14" ht="12.75">
      <c r="A1296" s="3"/>
      <c r="B1296" s="3"/>
      <c r="C1296" s="3"/>
      <c r="D1296" s="3"/>
      <c r="E1296" s="3"/>
      <c r="F1296" s="3"/>
      <c r="G1296" s="3"/>
      <c r="H1296" s="3"/>
      <c r="I1296" s="3"/>
      <c r="J1296" s="3"/>
      <c r="K1296" s="3"/>
      <c r="L1296" s="3"/>
      <c r="M1296" s="3"/>
      <c r="N1296" s="3"/>
    </row>
    <row r="1297" spans="1:14" ht="12.75">
      <c r="A1297" s="3"/>
      <c r="B1297" s="3"/>
      <c r="C1297" s="3"/>
      <c r="D1297" s="3"/>
      <c r="E1297" s="3"/>
      <c r="F1297" s="3"/>
      <c r="G1297" s="3"/>
      <c r="H1297" s="3"/>
      <c r="I1297" s="3"/>
      <c r="J1297" s="3"/>
      <c r="K1297" s="3"/>
      <c r="L1297" s="3"/>
      <c r="M1297" s="3"/>
      <c r="N1297" s="3"/>
    </row>
    <row r="1298" spans="1:14" ht="12.75">
      <c r="A1298" s="3"/>
      <c r="B1298" s="3"/>
      <c r="C1298" s="3"/>
      <c r="D1298" s="3"/>
      <c r="E1298" s="3"/>
      <c r="F1298" s="3"/>
      <c r="G1298" s="3"/>
      <c r="H1298" s="3"/>
      <c r="I1298" s="3"/>
      <c r="J1298" s="3"/>
      <c r="K1298" s="3"/>
      <c r="L1298" s="3"/>
      <c r="M1298" s="3"/>
      <c r="N1298" s="3"/>
    </row>
    <row r="1299" spans="1:14" ht="12.75">
      <c r="A1299" s="3"/>
      <c r="B1299" s="3"/>
      <c r="C1299" s="3"/>
      <c r="D1299" s="3"/>
      <c r="E1299" s="3"/>
      <c r="F1299" s="3"/>
      <c r="G1299" s="3"/>
      <c r="H1299" s="3"/>
      <c r="I1299" s="3"/>
      <c r="J1299" s="3"/>
      <c r="K1299" s="3"/>
      <c r="L1299" s="3"/>
      <c r="M1299" s="3"/>
      <c r="N1299" s="3"/>
    </row>
    <row r="1300" spans="1:14" ht="12.75">
      <c r="A1300" s="3"/>
      <c r="B1300" s="3"/>
      <c r="C1300" s="3"/>
      <c r="D1300" s="3"/>
      <c r="E1300" s="3"/>
      <c r="F1300" s="3"/>
      <c r="G1300" s="3"/>
      <c r="H1300" s="3"/>
      <c r="I1300" s="3"/>
      <c r="J1300" s="3"/>
      <c r="K1300" s="3"/>
      <c r="L1300" s="3"/>
      <c r="M1300" s="3"/>
      <c r="N1300" s="3"/>
    </row>
    <row r="1301" spans="1:14" ht="12.75">
      <c r="A1301" s="3"/>
      <c r="B1301" s="3"/>
      <c r="C1301" s="3"/>
      <c r="D1301" s="3"/>
      <c r="E1301" s="3"/>
      <c r="F1301" s="3"/>
      <c r="G1301" s="3"/>
      <c r="H1301" s="3"/>
      <c r="I1301" s="3"/>
      <c r="J1301" s="3"/>
      <c r="K1301" s="3"/>
      <c r="L1301" s="3"/>
      <c r="M1301" s="3"/>
      <c r="N1301" s="3"/>
    </row>
    <row r="1302" spans="1:14" ht="12.75">
      <c r="A1302" s="3"/>
      <c r="B1302" s="3"/>
      <c r="C1302" s="3"/>
      <c r="D1302" s="3"/>
      <c r="E1302" s="3"/>
      <c r="F1302" s="3"/>
      <c r="G1302" s="3"/>
      <c r="H1302" s="3"/>
      <c r="I1302" s="3"/>
      <c r="J1302" s="3"/>
      <c r="K1302" s="3"/>
      <c r="L1302" s="3"/>
      <c r="M1302" s="3"/>
      <c r="N1302" s="3"/>
    </row>
    <row r="1303" spans="1:14" ht="12.75">
      <c r="A1303" s="3"/>
      <c r="B1303" s="3"/>
      <c r="C1303" s="3"/>
      <c r="D1303" s="3"/>
      <c r="E1303" s="3"/>
      <c r="F1303" s="3"/>
      <c r="G1303" s="3"/>
      <c r="H1303" s="3"/>
      <c r="I1303" s="3"/>
      <c r="J1303" s="3"/>
      <c r="K1303" s="3"/>
      <c r="L1303" s="3"/>
      <c r="M1303" s="3"/>
      <c r="N1303" s="3"/>
    </row>
    <row r="1304" spans="1:14" ht="12.75">
      <c r="A1304" s="3"/>
      <c r="B1304" s="3"/>
      <c r="C1304" s="3"/>
      <c r="D1304" s="3"/>
      <c r="E1304" s="3"/>
      <c r="F1304" s="3"/>
      <c r="G1304" s="3"/>
      <c r="H1304" s="3"/>
      <c r="I1304" s="3"/>
      <c r="J1304" s="3"/>
      <c r="K1304" s="3"/>
      <c r="L1304" s="3"/>
      <c r="M1304" s="3"/>
      <c r="N1304" s="3"/>
    </row>
    <row r="1305" spans="1:14" ht="12.75">
      <c r="A1305" s="3"/>
      <c r="B1305" s="3"/>
      <c r="C1305" s="3"/>
      <c r="D1305" s="3"/>
      <c r="E1305" s="3"/>
      <c r="F1305" s="3"/>
      <c r="G1305" s="3"/>
      <c r="H1305" s="3"/>
      <c r="I1305" s="3"/>
      <c r="J1305" s="3"/>
      <c r="K1305" s="3"/>
      <c r="L1305" s="3"/>
      <c r="M1305" s="3"/>
      <c r="N1305" s="3"/>
    </row>
    <row r="1306" spans="1:14" ht="12.75">
      <c r="A1306" s="3"/>
      <c r="B1306" s="3"/>
      <c r="C1306" s="3"/>
      <c r="D1306" s="3"/>
      <c r="E1306" s="3"/>
      <c r="F1306" s="3"/>
      <c r="G1306" s="3"/>
      <c r="H1306" s="3"/>
      <c r="I1306" s="3"/>
      <c r="J1306" s="3"/>
      <c r="K1306" s="3"/>
      <c r="L1306" s="3"/>
      <c r="M1306" s="3"/>
      <c r="N1306" s="3"/>
    </row>
    <row r="1307" spans="1:14" ht="12.75">
      <c r="A1307" s="3"/>
      <c r="B1307" s="3"/>
      <c r="C1307" s="3"/>
      <c r="D1307" s="3"/>
      <c r="E1307" s="3"/>
      <c r="F1307" s="3"/>
      <c r="G1307" s="3"/>
      <c r="H1307" s="3"/>
      <c r="I1307" s="3"/>
      <c r="J1307" s="3"/>
      <c r="K1307" s="3"/>
      <c r="L1307" s="3"/>
      <c r="M1307" s="3"/>
      <c r="N1307" s="3"/>
    </row>
    <row r="1308" spans="1:14" ht="12.75">
      <c r="A1308" s="3"/>
      <c r="B1308" s="3"/>
      <c r="C1308" s="3"/>
      <c r="D1308" s="3"/>
      <c r="E1308" s="3"/>
      <c r="F1308" s="3"/>
      <c r="G1308" s="3"/>
      <c r="H1308" s="3"/>
      <c r="I1308" s="3"/>
      <c r="J1308" s="3"/>
      <c r="K1308" s="3"/>
      <c r="L1308" s="3"/>
      <c r="M1308" s="3"/>
      <c r="N1308" s="3"/>
    </row>
    <row r="1309" spans="1:14" ht="12.75">
      <c r="A1309" s="3"/>
      <c r="B1309" s="3"/>
      <c r="C1309" s="3"/>
      <c r="D1309" s="3"/>
      <c r="E1309" s="3"/>
      <c r="F1309" s="3"/>
      <c r="G1309" s="3"/>
      <c r="H1309" s="3"/>
      <c r="I1309" s="3"/>
      <c r="J1309" s="3"/>
      <c r="K1309" s="3"/>
      <c r="L1309" s="3"/>
      <c r="M1309" s="3"/>
      <c r="N1309" s="3"/>
    </row>
    <row r="1310" spans="1:14" ht="12.75">
      <c r="A1310" s="3"/>
      <c r="B1310" s="3"/>
      <c r="C1310" s="3"/>
      <c r="D1310" s="3"/>
      <c r="E1310" s="3"/>
      <c r="F1310" s="3"/>
      <c r="G1310" s="3"/>
      <c r="H1310" s="3"/>
      <c r="I1310" s="3"/>
      <c r="J1310" s="3"/>
      <c r="K1310" s="3"/>
      <c r="L1310" s="3"/>
      <c r="M1310" s="3"/>
      <c r="N1310" s="3"/>
    </row>
    <row r="1311" spans="1:14" ht="12.75">
      <c r="A1311" s="3"/>
      <c r="B1311" s="3"/>
      <c r="C1311" s="3"/>
      <c r="D1311" s="3"/>
      <c r="E1311" s="3"/>
      <c r="F1311" s="3"/>
      <c r="G1311" s="3"/>
      <c r="H1311" s="3"/>
      <c r="I1311" s="3"/>
      <c r="J1311" s="3"/>
      <c r="K1311" s="3"/>
      <c r="L1311" s="3"/>
      <c r="M1311" s="3"/>
      <c r="N1311" s="3"/>
    </row>
    <row r="1312" spans="1:14" ht="12.75">
      <c r="A1312" s="3"/>
      <c r="B1312" s="3"/>
      <c r="C1312" s="3"/>
      <c r="D1312" s="3"/>
      <c r="E1312" s="3"/>
      <c r="F1312" s="3"/>
      <c r="G1312" s="3"/>
      <c r="H1312" s="3"/>
      <c r="I1312" s="3"/>
      <c r="J1312" s="3"/>
      <c r="K1312" s="3"/>
      <c r="L1312" s="3"/>
      <c r="M1312" s="3"/>
      <c r="N1312" s="3"/>
    </row>
    <row r="1313" spans="1:14" ht="12.75">
      <c r="A1313" s="3"/>
      <c r="B1313" s="3"/>
      <c r="C1313" s="3"/>
      <c r="D1313" s="3"/>
      <c r="E1313" s="3"/>
      <c r="F1313" s="3"/>
      <c r="G1313" s="3"/>
      <c r="H1313" s="3"/>
      <c r="I1313" s="3"/>
      <c r="J1313" s="3"/>
      <c r="K1313" s="3"/>
      <c r="L1313" s="3"/>
      <c r="M1313" s="3"/>
      <c r="N1313" s="3"/>
    </row>
    <row r="1314" spans="1:14" ht="12.75">
      <c r="A1314" s="3"/>
      <c r="B1314" s="3"/>
      <c r="C1314" s="3"/>
      <c r="D1314" s="3"/>
      <c r="E1314" s="3"/>
      <c r="F1314" s="3"/>
      <c r="G1314" s="3"/>
      <c r="H1314" s="3"/>
      <c r="I1314" s="3"/>
      <c r="J1314" s="3"/>
      <c r="K1314" s="3"/>
      <c r="L1314" s="3"/>
      <c r="M1314" s="3"/>
      <c r="N1314" s="3"/>
    </row>
    <row r="1315" spans="1:14" ht="12.75">
      <c r="A1315" s="3"/>
      <c r="B1315" s="3"/>
      <c r="C1315" s="3"/>
      <c r="D1315" s="3"/>
      <c r="E1315" s="3"/>
      <c r="F1315" s="3"/>
      <c r="G1315" s="3"/>
      <c r="H1315" s="3"/>
      <c r="I1315" s="3"/>
      <c r="J1315" s="3"/>
      <c r="K1315" s="3"/>
      <c r="L1315" s="3"/>
      <c r="M1315" s="3"/>
      <c r="N1315" s="3"/>
    </row>
    <row r="1316" spans="1:14" ht="12.75">
      <c r="A1316" s="3"/>
      <c r="B1316" s="3"/>
      <c r="C1316" s="3"/>
      <c r="D1316" s="3"/>
      <c r="E1316" s="3"/>
      <c r="F1316" s="3"/>
      <c r="G1316" s="3"/>
      <c r="H1316" s="3"/>
      <c r="I1316" s="3"/>
      <c r="J1316" s="3"/>
      <c r="K1316" s="3"/>
      <c r="L1316" s="3"/>
      <c r="M1316" s="3"/>
      <c r="N1316" s="3"/>
    </row>
    <row r="1317" spans="1:14" ht="12.75">
      <c r="A1317" s="3"/>
      <c r="B1317" s="3"/>
      <c r="C1317" s="3"/>
      <c r="D1317" s="3"/>
      <c r="E1317" s="3"/>
      <c r="F1317" s="3"/>
      <c r="G1317" s="3"/>
      <c r="H1317" s="3"/>
      <c r="I1317" s="3"/>
      <c r="J1317" s="3"/>
      <c r="K1317" s="3"/>
      <c r="L1317" s="3"/>
      <c r="M1317" s="3"/>
      <c r="N1317" s="3"/>
    </row>
    <row r="1318" spans="1:14" ht="12.75">
      <c r="A1318" s="3"/>
      <c r="B1318" s="3"/>
      <c r="C1318" s="3"/>
      <c r="D1318" s="3"/>
      <c r="E1318" s="3"/>
      <c r="F1318" s="3"/>
      <c r="G1318" s="3"/>
      <c r="H1318" s="3"/>
      <c r="I1318" s="3"/>
      <c r="J1318" s="3"/>
      <c r="K1318" s="3"/>
      <c r="L1318" s="3"/>
      <c r="M1318" s="3"/>
      <c r="N1318" s="3"/>
    </row>
    <row r="1319" spans="1:14" ht="12.75">
      <c r="A1319" s="3"/>
      <c r="B1319" s="3"/>
      <c r="C1319" s="3"/>
      <c r="D1319" s="3"/>
      <c r="E1319" s="3"/>
      <c r="F1319" s="3"/>
      <c r="G1319" s="3"/>
      <c r="H1319" s="3"/>
      <c r="I1319" s="3"/>
      <c r="J1319" s="3"/>
      <c r="K1319" s="3"/>
      <c r="L1319" s="3"/>
      <c r="M1319" s="3"/>
      <c r="N1319" s="3"/>
    </row>
    <row r="1320" spans="1:14" ht="12.75">
      <c r="A1320" s="3"/>
      <c r="B1320" s="3"/>
      <c r="C1320" s="3"/>
      <c r="D1320" s="3"/>
      <c r="E1320" s="3"/>
      <c r="F1320" s="3"/>
      <c r="G1320" s="3"/>
      <c r="H1320" s="3"/>
      <c r="I1320" s="3"/>
      <c r="J1320" s="3"/>
      <c r="K1320" s="3"/>
      <c r="L1320" s="3"/>
      <c r="M1320" s="3"/>
      <c r="N1320" s="3"/>
    </row>
    <row r="1321" spans="1:14" ht="12.75">
      <c r="A1321" s="3"/>
      <c r="B1321" s="3"/>
      <c r="C1321" s="3"/>
      <c r="D1321" s="3"/>
      <c r="E1321" s="3"/>
      <c r="F1321" s="3"/>
      <c r="G1321" s="3"/>
      <c r="H1321" s="3"/>
      <c r="I1321" s="3"/>
      <c r="J1321" s="3"/>
      <c r="K1321" s="3"/>
      <c r="L1321" s="3"/>
      <c r="M1321" s="3"/>
      <c r="N1321" s="3"/>
    </row>
    <row r="1322" spans="1:14" ht="12.75">
      <c r="A1322" s="3"/>
      <c r="B1322" s="3"/>
      <c r="C1322" s="3"/>
      <c r="D1322" s="3"/>
      <c r="E1322" s="3"/>
      <c r="F1322" s="3"/>
      <c r="G1322" s="3"/>
      <c r="H1322" s="3"/>
      <c r="I1322" s="3"/>
      <c r="J1322" s="3"/>
      <c r="K1322" s="3"/>
      <c r="L1322" s="3"/>
      <c r="M1322" s="3"/>
      <c r="N1322" s="3"/>
    </row>
    <row r="1323" spans="1:14" ht="12.75">
      <c r="A1323" s="3"/>
      <c r="B1323" s="3"/>
      <c r="C1323" s="3"/>
      <c r="D1323" s="3"/>
      <c r="E1323" s="3"/>
      <c r="F1323" s="3"/>
      <c r="G1323" s="3"/>
      <c r="H1323" s="3"/>
      <c r="I1323" s="3"/>
      <c r="J1323" s="3"/>
      <c r="K1323" s="3"/>
      <c r="L1323" s="3"/>
      <c r="M1323" s="3"/>
      <c r="N1323" s="3"/>
    </row>
    <row r="1324" spans="1:14" ht="12.75">
      <c r="A1324" s="3"/>
      <c r="B1324" s="3"/>
      <c r="C1324" s="3"/>
      <c r="D1324" s="3"/>
      <c r="E1324" s="3"/>
      <c r="F1324" s="3"/>
      <c r="G1324" s="3"/>
      <c r="H1324" s="3"/>
      <c r="I1324" s="3"/>
      <c r="J1324" s="3"/>
      <c r="K1324" s="3"/>
      <c r="L1324" s="3"/>
      <c r="M1324" s="3"/>
      <c r="N1324" s="3"/>
    </row>
    <row r="1325" spans="1:14" ht="12.75">
      <c r="A1325" s="3"/>
      <c r="B1325" s="3"/>
      <c r="C1325" s="3"/>
      <c r="D1325" s="3"/>
      <c r="E1325" s="3"/>
      <c r="F1325" s="3"/>
      <c r="G1325" s="3"/>
      <c r="H1325" s="3"/>
      <c r="I1325" s="3"/>
      <c r="J1325" s="3"/>
      <c r="K1325" s="3"/>
      <c r="L1325" s="3"/>
      <c r="M1325" s="3"/>
      <c r="N1325" s="3"/>
    </row>
    <row r="1326" spans="1:14" ht="12.75">
      <c r="A1326" s="3"/>
      <c r="B1326" s="3"/>
      <c r="C1326" s="3"/>
      <c r="D1326" s="3"/>
      <c r="E1326" s="3"/>
      <c r="F1326" s="3"/>
      <c r="G1326" s="3"/>
      <c r="H1326" s="3"/>
      <c r="I1326" s="3"/>
      <c r="J1326" s="3"/>
      <c r="K1326" s="3"/>
      <c r="L1326" s="3"/>
      <c r="M1326" s="3"/>
      <c r="N1326" s="3"/>
    </row>
    <row r="1327" spans="1:14" ht="12.75">
      <c r="A1327" s="3"/>
      <c r="B1327" s="3"/>
      <c r="C1327" s="3"/>
      <c r="D1327" s="3"/>
      <c r="E1327" s="3"/>
      <c r="F1327" s="3"/>
      <c r="G1327" s="3"/>
      <c r="H1327" s="3"/>
      <c r="I1327" s="3"/>
      <c r="J1327" s="3"/>
      <c r="K1327" s="3"/>
      <c r="L1327" s="3"/>
      <c r="M1327" s="3"/>
      <c r="N1327" s="3"/>
    </row>
    <row r="1328" spans="1:14" ht="12.75">
      <c r="A1328" s="3"/>
      <c r="B1328" s="3"/>
      <c r="C1328" s="3"/>
      <c r="D1328" s="3"/>
      <c r="E1328" s="3"/>
      <c r="F1328" s="3"/>
      <c r="G1328" s="3"/>
      <c r="H1328" s="3"/>
      <c r="I1328" s="3"/>
      <c r="J1328" s="3"/>
      <c r="K1328" s="3"/>
      <c r="L1328" s="3"/>
      <c r="M1328" s="3"/>
      <c r="N1328" s="3"/>
    </row>
    <row r="1329" spans="1:14" ht="12.75">
      <c r="A1329" s="3"/>
      <c r="B1329" s="3"/>
      <c r="C1329" s="3"/>
      <c r="D1329" s="3"/>
      <c r="E1329" s="3"/>
      <c r="F1329" s="3"/>
      <c r="G1329" s="3"/>
      <c r="H1329" s="3"/>
      <c r="I1329" s="3"/>
      <c r="J1329" s="3"/>
      <c r="K1329" s="3"/>
      <c r="L1329" s="3"/>
      <c r="M1329" s="3"/>
      <c r="N1329" s="3"/>
    </row>
    <row r="1330" spans="1:14" ht="12.75">
      <c r="A1330" s="3"/>
      <c r="B1330" s="3"/>
      <c r="C1330" s="3"/>
      <c r="D1330" s="3"/>
      <c r="E1330" s="3"/>
      <c r="F1330" s="3"/>
      <c r="G1330" s="3"/>
      <c r="H1330" s="3"/>
      <c r="I1330" s="3"/>
      <c r="J1330" s="3"/>
      <c r="K1330" s="3"/>
      <c r="L1330" s="3"/>
      <c r="M1330" s="3"/>
      <c r="N1330" s="3"/>
    </row>
    <row r="1331" spans="1:14" ht="12.75">
      <c r="A1331" s="3"/>
      <c r="B1331" s="3"/>
      <c r="C1331" s="3"/>
      <c r="D1331" s="3"/>
      <c r="E1331" s="3"/>
      <c r="F1331" s="3"/>
      <c r="G1331" s="3"/>
      <c r="H1331" s="3"/>
      <c r="I1331" s="3"/>
      <c r="J1331" s="3"/>
      <c r="K1331" s="3"/>
      <c r="L1331" s="3"/>
      <c r="M1331" s="3"/>
      <c r="N1331" s="3"/>
    </row>
    <row r="1332" spans="1:14" ht="12.75">
      <c r="A1332" s="3"/>
      <c r="B1332" s="3"/>
      <c r="C1332" s="3"/>
      <c r="D1332" s="3"/>
      <c r="E1332" s="3"/>
      <c r="F1332" s="3"/>
      <c r="G1332" s="3"/>
      <c r="H1332" s="3"/>
      <c r="I1332" s="3"/>
      <c r="J1332" s="3"/>
      <c r="K1332" s="3"/>
      <c r="L1332" s="3"/>
      <c r="M1332" s="3"/>
      <c r="N1332" s="3"/>
    </row>
    <row r="1333" spans="1:14" ht="12.75">
      <c r="A1333" s="3"/>
      <c r="B1333" s="3"/>
      <c r="C1333" s="3"/>
      <c r="D1333" s="3"/>
      <c r="E1333" s="3"/>
      <c r="F1333" s="3"/>
      <c r="G1333" s="3"/>
      <c r="H1333" s="3"/>
      <c r="I1333" s="3"/>
      <c r="J1333" s="3"/>
      <c r="K1333" s="3"/>
      <c r="L1333" s="3"/>
      <c r="M1333" s="3"/>
      <c r="N1333" s="3"/>
    </row>
    <row r="1334" spans="1:14" ht="12.75">
      <c r="A1334" s="3"/>
      <c r="B1334" s="3"/>
      <c r="C1334" s="3"/>
      <c r="D1334" s="3"/>
      <c r="E1334" s="3"/>
      <c r="F1334" s="3"/>
      <c r="G1334" s="3"/>
      <c r="H1334" s="3"/>
      <c r="I1334" s="3"/>
      <c r="J1334" s="3"/>
      <c r="K1334" s="3"/>
      <c r="L1334" s="3"/>
      <c r="M1334" s="3"/>
      <c r="N1334" s="3"/>
    </row>
    <row r="1335" spans="1:14" ht="12.75">
      <c r="A1335" s="3"/>
      <c r="B1335" s="3"/>
      <c r="C1335" s="3"/>
      <c r="D1335" s="3"/>
      <c r="E1335" s="3"/>
      <c r="F1335" s="3"/>
      <c r="G1335" s="3"/>
      <c r="H1335" s="3"/>
      <c r="I1335" s="3"/>
      <c r="J1335" s="3"/>
      <c r="K1335" s="3"/>
      <c r="L1335" s="3"/>
      <c r="M1335" s="3"/>
      <c r="N1335" s="3"/>
    </row>
    <row r="1336" spans="1:14" ht="12.75">
      <c r="A1336" s="3"/>
      <c r="B1336" s="3"/>
      <c r="C1336" s="3"/>
      <c r="D1336" s="3"/>
      <c r="E1336" s="3"/>
      <c r="F1336" s="3"/>
      <c r="G1336" s="3"/>
      <c r="H1336" s="3"/>
      <c r="I1336" s="3"/>
      <c r="J1336" s="3"/>
      <c r="K1336" s="3"/>
      <c r="L1336" s="3"/>
      <c r="M1336" s="3"/>
      <c r="N1336" s="3"/>
    </row>
    <row r="1337" spans="1:14" ht="12.75">
      <c r="A1337" s="3"/>
      <c r="B1337" s="3"/>
      <c r="C1337" s="3"/>
      <c r="D1337" s="3"/>
      <c r="E1337" s="3"/>
      <c r="F1337" s="3"/>
      <c r="G1337" s="3"/>
      <c r="H1337" s="3"/>
      <c r="I1337" s="3"/>
      <c r="J1337" s="3"/>
      <c r="K1337" s="3"/>
      <c r="L1337" s="3"/>
      <c r="M1337" s="3"/>
      <c r="N1337" s="3"/>
    </row>
    <row r="1338" spans="1:14" ht="12.75">
      <c r="A1338" s="3"/>
      <c r="B1338" s="3"/>
      <c r="C1338" s="3"/>
      <c r="D1338" s="3"/>
      <c r="E1338" s="3"/>
      <c r="F1338" s="3"/>
      <c r="G1338" s="3"/>
      <c r="H1338" s="3"/>
      <c r="I1338" s="3"/>
      <c r="J1338" s="3"/>
      <c r="K1338" s="3"/>
      <c r="L1338" s="3"/>
      <c r="M1338" s="3"/>
      <c r="N1338" s="3"/>
    </row>
    <row r="1339" spans="1:14" ht="12.75">
      <c r="A1339" s="3"/>
      <c r="B1339" s="3"/>
      <c r="C1339" s="3"/>
      <c r="D1339" s="3"/>
      <c r="E1339" s="3"/>
      <c r="F1339" s="3"/>
      <c r="G1339" s="3"/>
      <c r="H1339" s="3"/>
      <c r="I1339" s="3"/>
      <c r="J1339" s="3"/>
      <c r="K1339" s="3"/>
      <c r="L1339" s="3"/>
      <c r="M1339" s="3"/>
      <c r="N1339" s="3"/>
    </row>
    <row r="1340" spans="1:14" ht="12.75">
      <c r="A1340" s="3"/>
      <c r="B1340" s="3"/>
      <c r="C1340" s="3"/>
      <c r="D1340" s="3"/>
      <c r="E1340" s="3"/>
      <c r="F1340" s="3"/>
      <c r="G1340" s="3"/>
      <c r="H1340" s="3"/>
      <c r="I1340" s="3"/>
      <c r="J1340" s="3"/>
      <c r="K1340" s="3"/>
      <c r="L1340" s="3"/>
      <c r="M1340" s="3"/>
      <c r="N1340" s="3"/>
    </row>
    <row r="1341" spans="1:14" ht="12.75">
      <c r="A1341" s="3"/>
      <c r="B1341" s="3"/>
      <c r="C1341" s="3"/>
      <c r="D1341" s="3"/>
      <c r="E1341" s="3"/>
      <c r="F1341" s="3"/>
      <c r="G1341" s="3"/>
      <c r="H1341" s="3"/>
      <c r="I1341" s="3"/>
      <c r="J1341" s="3"/>
      <c r="K1341" s="3"/>
      <c r="L1341" s="3"/>
      <c r="M1341" s="3"/>
      <c r="N1341" s="3"/>
    </row>
    <row r="1342" spans="1:14" ht="12.75">
      <c r="A1342" s="3"/>
      <c r="B1342" s="3"/>
      <c r="C1342" s="3"/>
      <c r="D1342" s="3"/>
      <c r="E1342" s="3"/>
      <c r="F1342" s="3"/>
      <c r="G1342" s="3"/>
      <c r="H1342" s="3"/>
      <c r="I1342" s="3"/>
      <c r="J1342" s="3"/>
      <c r="K1342" s="3"/>
      <c r="L1342" s="3"/>
      <c r="M1342" s="3"/>
      <c r="N1342" s="3"/>
    </row>
    <row r="1343" spans="1:14" ht="12.75">
      <c r="A1343" s="3"/>
      <c r="B1343" s="3"/>
      <c r="C1343" s="3"/>
      <c r="D1343" s="3"/>
      <c r="E1343" s="3"/>
      <c r="F1343" s="3"/>
      <c r="G1343" s="3"/>
      <c r="H1343" s="3"/>
      <c r="I1343" s="3"/>
      <c r="J1343" s="3"/>
      <c r="K1343" s="3"/>
      <c r="L1343" s="3"/>
      <c r="M1343" s="3"/>
      <c r="N1343" s="3"/>
    </row>
    <row r="1344" spans="1:14" ht="12.75">
      <c r="A1344" s="3"/>
      <c r="B1344" s="3"/>
      <c r="C1344" s="3"/>
      <c r="D1344" s="3"/>
      <c r="E1344" s="3"/>
      <c r="F1344" s="3"/>
      <c r="G1344" s="3"/>
      <c r="H1344" s="3"/>
      <c r="I1344" s="3"/>
      <c r="J1344" s="3"/>
      <c r="K1344" s="3"/>
      <c r="L1344" s="3"/>
      <c r="M1344" s="3"/>
      <c r="N1344" s="3"/>
    </row>
    <row r="1345" spans="1:14" ht="12.75">
      <c r="A1345" s="3"/>
      <c r="B1345" s="3"/>
      <c r="C1345" s="3"/>
      <c r="D1345" s="3"/>
      <c r="E1345" s="3"/>
      <c r="F1345" s="3"/>
      <c r="G1345" s="3"/>
      <c r="H1345" s="3"/>
      <c r="I1345" s="3"/>
      <c r="J1345" s="3"/>
      <c r="K1345" s="3"/>
      <c r="L1345" s="3"/>
      <c r="M1345" s="3"/>
      <c r="N1345" s="3"/>
    </row>
    <row r="1346" spans="1:14" ht="12.75">
      <c r="A1346" s="3"/>
      <c r="B1346" s="3"/>
      <c r="C1346" s="3"/>
      <c r="D1346" s="3"/>
      <c r="E1346" s="3"/>
      <c r="F1346" s="3"/>
      <c r="G1346" s="3"/>
      <c r="H1346" s="3"/>
      <c r="I1346" s="3"/>
      <c r="J1346" s="3"/>
      <c r="K1346" s="3"/>
      <c r="L1346" s="3"/>
      <c r="M1346" s="3"/>
      <c r="N1346" s="3"/>
    </row>
    <row r="1347" spans="1:14" ht="12.75">
      <c r="A1347" s="3"/>
      <c r="B1347" s="3"/>
      <c r="C1347" s="3"/>
      <c r="D1347" s="3"/>
      <c r="E1347" s="3"/>
      <c r="F1347" s="3"/>
      <c r="G1347" s="3"/>
      <c r="H1347" s="3"/>
      <c r="I1347" s="3"/>
      <c r="J1347" s="3"/>
      <c r="K1347" s="3"/>
      <c r="L1347" s="3"/>
      <c r="M1347" s="3"/>
      <c r="N1347" s="3"/>
    </row>
    <row r="1348" spans="1:14" ht="12.75">
      <c r="A1348" s="3"/>
      <c r="B1348" s="3"/>
      <c r="C1348" s="3"/>
      <c r="D1348" s="3"/>
      <c r="E1348" s="3"/>
      <c r="F1348" s="3"/>
      <c r="G1348" s="3"/>
      <c r="H1348" s="3"/>
      <c r="I1348" s="3"/>
      <c r="J1348" s="3"/>
      <c r="K1348" s="3"/>
      <c r="L1348" s="3"/>
      <c r="M1348" s="3"/>
      <c r="N1348" s="3"/>
    </row>
    <row r="1349" spans="1:14" ht="12.75">
      <c r="A1349" s="3"/>
      <c r="B1349" s="3"/>
      <c r="C1349" s="3"/>
      <c r="D1349" s="3"/>
      <c r="E1349" s="3"/>
      <c r="F1349" s="3"/>
      <c r="G1349" s="3"/>
      <c r="H1349" s="3"/>
      <c r="I1349" s="3"/>
      <c r="J1349" s="3"/>
      <c r="K1349" s="3"/>
      <c r="L1349" s="3"/>
      <c r="M1349" s="3"/>
      <c r="N1349" s="3"/>
    </row>
    <row r="1350" spans="1:14" ht="12.75">
      <c r="A1350" s="3"/>
      <c r="B1350" s="3"/>
      <c r="C1350" s="3"/>
      <c r="D1350" s="3"/>
      <c r="E1350" s="3"/>
      <c r="F1350" s="3"/>
      <c r="G1350" s="3"/>
      <c r="H1350" s="3"/>
      <c r="I1350" s="3"/>
      <c r="J1350" s="3"/>
      <c r="K1350" s="3"/>
      <c r="L1350" s="3"/>
      <c r="M1350" s="3"/>
      <c r="N1350" s="3"/>
    </row>
    <row r="1351" spans="1:14" ht="12.75">
      <c r="A1351" s="3"/>
      <c r="B1351" s="3"/>
      <c r="C1351" s="3"/>
      <c r="D1351" s="3"/>
      <c r="E1351" s="3"/>
      <c r="F1351" s="3"/>
      <c r="G1351" s="3"/>
      <c r="H1351" s="3"/>
      <c r="I1351" s="3"/>
      <c r="J1351" s="3"/>
      <c r="K1351" s="3"/>
      <c r="L1351" s="3"/>
      <c r="M1351" s="3"/>
      <c r="N1351" s="3"/>
    </row>
    <row r="1352" spans="1:14" ht="12.75">
      <c r="A1352" s="3"/>
      <c r="B1352" s="3"/>
      <c r="C1352" s="3"/>
      <c r="D1352" s="3"/>
      <c r="E1352" s="3"/>
      <c r="F1352" s="3"/>
      <c r="G1352" s="3"/>
      <c r="H1352" s="3"/>
      <c r="I1352" s="3"/>
      <c r="J1352" s="3"/>
      <c r="K1352" s="3"/>
      <c r="L1352" s="3"/>
      <c r="M1352" s="3"/>
      <c r="N1352" s="3"/>
    </row>
    <row r="1353" spans="1:14" ht="12.75">
      <c r="A1353" s="3"/>
      <c r="B1353" s="3"/>
      <c r="C1353" s="3"/>
      <c r="D1353" s="3"/>
      <c r="E1353" s="3"/>
      <c r="F1353" s="3"/>
      <c r="G1353" s="3"/>
      <c r="H1353" s="3"/>
      <c r="I1353" s="3"/>
      <c r="J1353" s="3"/>
      <c r="K1353" s="3"/>
      <c r="L1353" s="3"/>
      <c r="M1353" s="3"/>
      <c r="N1353" s="3"/>
    </row>
    <row r="1354" spans="1:14" ht="12.75">
      <c r="A1354" s="3"/>
      <c r="B1354" s="3"/>
      <c r="C1354" s="3"/>
      <c r="D1354" s="3"/>
      <c r="E1354" s="3"/>
      <c r="F1354" s="3"/>
      <c r="G1354" s="3"/>
      <c r="H1354" s="3"/>
      <c r="I1354" s="3"/>
      <c r="J1354" s="3"/>
      <c r="K1354" s="3"/>
      <c r="L1354" s="3"/>
      <c r="M1354" s="3"/>
      <c r="N1354" s="3"/>
    </row>
    <row r="1355" spans="1:14" ht="12.75">
      <c r="A1355" s="3"/>
      <c r="B1355" s="3"/>
      <c r="C1355" s="3"/>
      <c r="D1355" s="3"/>
      <c r="E1355" s="3"/>
      <c r="F1355" s="3"/>
      <c r="G1355" s="3"/>
      <c r="H1355" s="3"/>
      <c r="I1355" s="3"/>
      <c r="J1355" s="3"/>
      <c r="K1355" s="3"/>
      <c r="L1355" s="3"/>
      <c r="M1355" s="3"/>
      <c r="N1355" s="3"/>
    </row>
    <row r="1356" spans="1:14" ht="12.75">
      <c r="A1356" s="3"/>
      <c r="B1356" s="3"/>
      <c r="C1356" s="3"/>
      <c r="D1356" s="3"/>
      <c r="E1356" s="3"/>
      <c r="F1356" s="3"/>
      <c r="G1356" s="3"/>
      <c r="H1356" s="3"/>
      <c r="I1356" s="3"/>
      <c r="J1356" s="3"/>
      <c r="K1356" s="3"/>
      <c r="L1356" s="3"/>
      <c r="M1356" s="3"/>
      <c r="N1356" s="3"/>
    </row>
    <row r="1357" spans="1:14" ht="12.75">
      <c r="A1357" s="3"/>
      <c r="B1357" s="3"/>
      <c r="C1357" s="3"/>
      <c r="D1357" s="3"/>
      <c r="E1357" s="3"/>
      <c r="F1357" s="3"/>
      <c r="G1357" s="3"/>
      <c r="H1357" s="3"/>
      <c r="I1357" s="3"/>
      <c r="J1357" s="3"/>
      <c r="K1357" s="3"/>
      <c r="L1357" s="3"/>
      <c r="M1357" s="3"/>
      <c r="N1357" s="3"/>
    </row>
    <row r="1358" spans="1:14" ht="12.75">
      <c r="A1358" s="3"/>
      <c r="B1358" s="3"/>
      <c r="C1358" s="3"/>
      <c r="D1358" s="3"/>
      <c r="E1358" s="3"/>
      <c r="F1358" s="3"/>
      <c r="G1358" s="3"/>
      <c r="H1358" s="3"/>
      <c r="I1358" s="3"/>
      <c r="J1358" s="3"/>
      <c r="K1358" s="3"/>
      <c r="L1358" s="3"/>
      <c r="M1358" s="3"/>
      <c r="N1358" s="3"/>
    </row>
    <row r="1359" spans="1:14" ht="12.75">
      <c r="A1359" s="3"/>
      <c r="B1359" s="3"/>
      <c r="C1359" s="3"/>
      <c r="D1359" s="3"/>
      <c r="E1359" s="3"/>
      <c r="F1359" s="3"/>
      <c r="G1359" s="3"/>
      <c r="H1359" s="3"/>
      <c r="I1359" s="3"/>
      <c r="J1359" s="3"/>
      <c r="K1359" s="3"/>
      <c r="L1359" s="3"/>
      <c r="M1359" s="3"/>
      <c r="N1359" s="3"/>
    </row>
    <row r="1360" spans="1:14" ht="12.75">
      <c r="A1360" s="3"/>
      <c r="B1360" s="3"/>
      <c r="C1360" s="3"/>
      <c r="D1360" s="3"/>
      <c r="E1360" s="3"/>
      <c r="F1360" s="3"/>
      <c r="G1360" s="3"/>
      <c r="H1360" s="3"/>
      <c r="I1360" s="3"/>
      <c r="J1360" s="3"/>
      <c r="K1360" s="3"/>
      <c r="L1360" s="3"/>
      <c r="M1360" s="3"/>
      <c r="N1360" s="3"/>
    </row>
    <row r="1361" spans="1:14" ht="12.75">
      <c r="A1361" s="3"/>
      <c r="B1361" s="3"/>
      <c r="C1361" s="3"/>
      <c r="D1361" s="3"/>
      <c r="E1361" s="3"/>
      <c r="F1361" s="3"/>
      <c r="G1361" s="3"/>
      <c r="H1361" s="3"/>
      <c r="I1361" s="3"/>
      <c r="J1361" s="3"/>
      <c r="K1361" s="3"/>
      <c r="L1361" s="3"/>
      <c r="M1361" s="3"/>
      <c r="N1361" s="3"/>
    </row>
    <row r="1362" spans="1:14" ht="12.75">
      <c r="A1362" s="3"/>
      <c r="B1362" s="3"/>
      <c r="C1362" s="3"/>
      <c r="D1362" s="3"/>
      <c r="E1362" s="3"/>
      <c r="F1362" s="3"/>
      <c r="G1362" s="3"/>
      <c r="H1362" s="3"/>
      <c r="I1362" s="3"/>
      <c r="J1362" s="3"/>
      <c r="K1362" s="3"/>
      <c r="L1362" s="3"/>
      <c r="M1362" s="3"/>
      <c r="N1362" s="3"/>
    </row>
    <row r="1363" spans="1:14" ht="12.75">
      <c r="A1363" s="3"/>
      <c r="B1363" s="3"/>
      <c r="C1363" s="3"/>
      <c r="D1363" s="3"/>
      <c r="E1363" s="3"/>
      <c r="F1363" s="3"/>
      <c r="G1363" s="3"/>
      <c r="H1363" s="3"/>
      <c r="I1363" s="3"/>
      <c r="J1363" s="3"/>
      <c r="K1363" s="3"/>
      <c r="L1363" s="3"/>
      <c r="M1363" s="3"/>
      <c r="N1363" s="3"/>
    </row>
    <row r="1364" spans="1:14" ht="12.75">
      <c r="A1364" s="3"/>
      <c r="B1364" s="3"/>
      <c r="C1364" s="3"/>
      <c r="D1364" s="3"/>
      <c r="E1364" s="3"/>
      <c r="F1364" s="3"/>
      <c r="G1364" s="3"/>
      <c r="H1364" s="3"/>
      <c r="I1364" s="3"/>
      <c r="J1364" s="3"/>
      <c r="K1364" s="3"/>
      <c r="L1364" s="3"/>
      <c r="M1364" s="3"/>
      <c r="N1364" s="3"/>
    </row>
    <row r="1365" spans="1:14" ht="12.75">
      <c r="A1365" s="3"/>
      <c r="B1365" s="3"/>
      <c r="C1365" s="3"/>
      <c r="D1365" s="3"/>
      <c r="E1365" s="3"/>
      <c r="F1365" s="3"/>
      <c r="G1365" s="3"/>
      <c r="H1365" s="3"/>
      <c r="I1365" s="3"/>
      <c r="J1365" s="3"/>
      <c r="K1365" s="3"/>
      <c r="L1365" s="3"/>
      <c r="M1365" s="3"/>
      <c r="N1365" s="3"/>
    </row>
    <row r="1366" spans="1:14" ht="12.75">
      <c r="A1366" s="3"/>
      <c r="B1366" s="3"/>
      <c r="C1366" s="3"/>
      <c r="D1366" s="3"/>
      <c r="E1366" s="3"/>
      <c r="F1366" s="3"/>
      <c r="G1366" s="3"/>
      <c r="H1366" s="3"/>
      <c r="I1366" s="3"/>
      <c r="J1366" s="3"/>
      <c r="K1366" s="3"/>
      <c r="L1366" s="3"/>
      <c r="M1366" s="3"/>
      <c r="N1366" s="3"/>
    </row>
    <row r="1367" spans="1:14" ht="12.75">
      <c r="A1367" s="3"/>
      <c r="B1367" s="3"/>
      <c r="C1367" s="3"/>
      <c r="D1367" s="3"/>
      <c r="E1367" s="3"/>
      <c r="F1367" s="3"/>
      <c r="G1367" s="3"/>
      <c r="H1367" s="3"/>
      <c r="I1367" s="3"/>
      <c r="J1367" s="3"/>
      <c r="K1367" s="3"/>
      <c r="L1367" s="3"/>
      <c r="M1367" s="3"/>
      <c r="N1367" s="3"/>
    </row>
    <row r="1368" spans="1:14" ht="12.75">
      <c r="A1368" s="3"/>
      <c r="B1368" s="3"/>
      <c r="C1368" s="3"/>
      <c r="D1368" s="3"/>
      <c r="E1368" s="3"/>
      <c r="F1368" s="3"/>
      <c r="G1368" s="3"/>
      <c r="H1368" s="3"/>
      <c r="I1368" s="3"/>
      <c r="J1368" s="3"/>
      <c r="K1368" s="3"/>
      <c r="L1368" s="3"/>
      <c r="M1368" s="3"/>
      <c r="N1368" s="3"/>
    </row>
    <row r="1369" spans="1:14" ht="12.75">
      <c r="A1369" s="3"/>
      <c r="B1369" s="3"/>
      <c r="C1369" s="3"/>
      <c r="D1369" s="3"/>
      <c r="E1369" s="3"/>
      <c r="F1369" s="3"/>
      <c r="G1369" s="3"/>
      <c r="H1369" s="3"/>
      <c r="I1369" s="3"/>
      <c r="J1369" s="3"/>
      <c r="K1369" s="3"/>
      <c r="L1369" s="3"/>
      <c r="M1369" s="3"/>
      <c r="N1369" s="3"/>
    </row>
    <row r="1370" spans="1:14" ht="12.75">
      <c r="A1370" s="3"/>
      <c r="B1370" s="3"/>
      <c r="C1370" s="3"/>
      <c r="D1370" s="3"/>
      <c r="E1370" s="3"/>
      <c r="F1370" s="3"/>
      <c r="G1370" s="3"/>
      <c r="H1370" s="3"/>
      <c r="I1370" s="3"/>
      <c r="J1370" s="3"/>
      <c r="K1370" s="3"/>
      <c r="L1370" s="3"/>
      <c r="M1370" s="3"/>
      <c r="N1370" s="3"/>
    </row>
    <row r="1371" spans="1:14" ht="12.75">
      <c r="A1371" s="3"/>
      <c r="B1371" s="3"/>
      <c r="C1371" s="3"/>
      <c r="D1371" s="3"/>
      <c r="E1371" s="3"/>
      <c r="F1371" s="3"/>
      <c r="G1371" s="3"/>
      <c r="H1371" s="3"/>
      <c r="I1371" s="3"/>
      <c r="J1371" s="3"/>
      <c r="K1371" s="3"/>
      <c r="L1371" s="3"/>
      <c r="M1371" s="3"/>
      <c r="N1371" s="3"/>
    </row>
    <row r="1372" spans="1:14" ht="12.75">
      <c r="A1372" s="3"/>
      <c r="B1372" s="3"/>
      <c r="C1372" s="3"/>
      <c r="D1372" s="3"/>
      <c r="E1372" s="3"/>
      <c r="F1372" s="3"/>
      <c r="G1372" s="3"/>
      <c r="H1372" s="3"/>
      <c r="I1372" s="3"/>
      <c r="J1372" s="3"/>
      <c r="K1372" s="3"/>
      <c r="L1372" s="3"/>
      <c r="M1372" s="3"/>
      <c r="N1372" s="3"/>
    </row>
    <row r="1373" spans="1:14" ht="12.75">
      <c r="A1373" s="3"/>
      <c r="B1373" s="3"/>
      <c r="C1373" s="3"/>
      <c r="D1373" s="3"/>
      <c r="E1373" s="3"/>
      <c r="F1373" s="3"/>
      <c r="G1373" s="3"/>
      <c r="H1373" s="3"/>
      <c r="I1373" s="3"/>
      <c r="J1373" s="3"/>
      <c r="K1373" s="3"/>
      <c r="L1373" s="3"/>
      <c r="M1373" s="3"/>
      <c r="N1373" s="3"/>
    </row>
    <row r="1374" spans="1:14" ht="12.75">
      <c r="A1374" s="3"/>
      <c r="B1374" s="3"/>
      <c r="C1374" s="3"/>
      <c r="D1374" s="3"/>
      <c r="E1374" s="3"/>
      <c r="F1374" s="3"/>
      <c r="G1374" s="3"/>
      <c r="H1374" s="3"/>
      <c r="I1374" s="3"/>
      <c r="J1374" s="3"/>
      <c r="K1374" s="3"/>
      <c r="L1374" s="3"/>
      <c r="M1374" s="3"/>
      <c r="N1374" s="3"/>
    </row>
    <row r="1375" spans="1:14" ht="12.75">
      <c r="A1375" s="3"/>
      <c r="B1375" s="3"/>
      <c r="C1375" s="3"/>
      <c r="D1375" s="3"/>
      <c r="E1375" s="3"/>
      <c r="F1375" s="3"/>
      <c r="G1375" s="3"/>
      <c r="H1375" s="3"/>
      <c r="I1375" s="3"/>
      <c r="J1375" s="3"/>
      <c r="K1375" s="3"/>
      <c r="L1375" s="3"/>
      <c r="M1375" s="3"/>
      <c r="N1375" s="3"/>
    </row>
    <row r="1376" spans="1:14" ht="12.75">
      <c r="A1376" s="3"/>
      <c r="B1376" s="3"/>
      <c r="C1376" s="3"/>
      <c r="D1376" s="3"/>
      <c r="E1376" s="3"/>
      <c r="F1376" s="3"/>
      <c r="G1376" s="3"/>
      <c r="H1376" s="3"/>
      <c r="I1376" s="3"/>
      <c r="J1376" s="3"/>
      <c r="K1376" s="3"/>
      <c r="L1376" s="3"/>
      <c r="M1376" s="3"/>
      <c r="N1376" s="3"/>
    </row>
    <row r="1377" spans="1:14" ht="12.75">
      <c r="A1377" s="3"/>
      <c r="B1377" s="3"/>
      <c r="C1377" s="3"/>
      <c r="D1377" s="3"/>
      <c r="E1377" s="3"/>
      <c r="F1377" s="3"/>
      <c r="G1377" s="3"/>
      <c r="H1377" s="3"/>
      <c r="I1377" s="3"/>
      <c r="J1377" s="3"/>
      <c r="K1377" s="3"/>
      <c r="L1377" s="3"/>
      <c r="M1377" s="3"/>
      <c r="N1377" s="3"/>
    </row>
    <row r="1378" spans="1:14" ht="12.75">
      <c r="A1378" s="3"/>
      <c r="B1378" s="3"/>
      <c r="C1378" s="3"/>
      <c r="D1378" s="3"/>
      <c r="E1378" s="3"/>
      <c r="F1378" s="3"/>
      <c r="G1378" s="3"/>
      <c r="H1378" s="3"/>
      <c r="I1378" s="3"/>
      <c r="J1378" s="3"/>
      <c r="K1378" s="3"/>
      <c r="L1378" s="3"/>
      <c r="M1378" s="3"/>
      <c r="N1378" s="3"/>
    </row>
    <row r="1379" spans="1:14" ht="12.75">
      <c r="A1379" s="3"/>
      <c r="B1379" s="3"/>
      <c r="C1379" s="3"/>
      <c r="D1379" s="3"/>
      <c r="E1379" s="3"/>
      <c r="F1379" s="3"/>
      <c r="G1379" s="3"/>
      <c r="H1379" s="3"/>
      <c r="I1379" s="3"/>
      <c r="J1379" s="3"/>
      <c r="K1379" s="3"/>
      <c r="L1379" s="3"/>
      <c r="M1379" s="3"/>
      <c r="N1379" s="3"/>
    </row>
    <row r="1380" spans="1:14" ht="12.75">
      <c r="A1380" s="3"/>
      <c r="B1380" s="3"/>
      <c r="C1380" s="3"/>
      <c r="D1380" s="3"/>
      <c r="E1380" s="3"/>
      <c r="F1380" s="3"/>
      <c r="G1380" s="3"/>
      <c r="H1380" s="3"/>
      <c r="I1380" s="3"/>
      <c r="J1380" s="3"/>
      <c r="K1380" s="3"/>
      <c r="L1380" s="3"/>
      <c r="M1380" s="3"/>
      <c r="N1380" s="3"/>
    </row>
    <row r="1381" spans="1:14" ht="12.75">
      <c r="A1381" s="3"/>
      <c r="B1381" s="3"/>
      <c r="C1381" s="3"/>
      <c r="D1381" s="3"/>
      <c r="E1381" s="3"/>
      <c r="F1381" s="3"/>
      <c r="G1381" s="3"/>
      <c r="H1381" s="3"/>
      <c r="I1381" s="3"/>
      <c r="J1381" s="3"/>
      <c r="K1381" s="3"/>
      <c r="L1381" s="3"/>
      <c r="M1381" s="3"/>
      <c r="N1381" s="3"/>
    </row>
    <row r="1382" spans="1:14" ht="12.75">
      <c r="A1382" s="3"/>
      <c r="B1382" s="3"/>
      <c r="C1382" s="3"/>
      <c r="D1382" s="3"/>
      <c r="E1382" s="3"/>
      <c r="F1382" s="3"/>
      <c r="G1382" s="3"/>
      <c r="H1382" s="3"/>
      <c r="I1382" s="3"/>
      <c r="J1382" s="3"/>
      <c r="K1382" s="3"/>
      <c r="L1382" s="3"/>
      <c r="M1382" s="3"/>
      <c r="N1382" s="3"/>
    </row>
    <row r="1383" spans="1:14" ht="12.75">
      <c r="A1383" s="3"/>
      <c r="B1383" s="3"/>
      <c r="C1383" s="3"/>
      <c r="D1383" s="3"/>
      <c r="E1383" s="3"/>
      <c r="F1383" s="3"/>
      <c r="G1383" s="3"/>
      <c r="H1383" s="3"/>
      <c r="I1383" s="3"/>
      <c r="J1383" s="3"/>
      <c r="K1383" s="3"/>
      <c r="L1383" s="3"/>
      <c r="M1383" s="3"/>
      <c r="N1383" s="3"/>
    </row>
    <row r="1384" spans="1:14" ht="12.75">
      <c r="A1384" s="3"/>
      <c r="B1384" s="3"/>
      <c r="C1384" s="3"/>
      <c r="D1384" s="3"/>
      <c r="E1384" s="3"/>
      <c r="F1384" s="3"/>
      <c r="G1384" s="3"/>
      <c r="H1384" s="3"/>
      <c r="I1384" s="3"/>
      <c r="J1384" s="3"/>
      <c r="K1384" s="3"/>
      <c r="L1384" s="3"/>
      <c r="M1384" s="3"/>
      <c r="N1384" s="3"/>
    </row>
    <row r="1385" spans="1:14" ht="12.75">
      <c r="A1385" s="3"/>
      <c r="B1385" s="3"/>
      <c r="C1385" s="3"/>
      <c r="D1385" s="3"/>
      <c r="E1385" s="3"/>
      <c r="F1385" s="3"/>
      <c r="G1385" s="3"/>
      <c r="H1385" s="3"/>
      <c r="I1385" s="3"/>
      <c r="J1385" s="3"/>
      <c r="K1385" s="3"/>
      <c r="L1385" s="3"/>
      <c r="M1385" s="3"/>
      <c r="N1385" s="3"/>
    </row>
    <row r="1386" spans="1:14" ht="12.75">
      <c r="A1386" s="3"/>
      <c r="B1386" s="3"/>
      <c r="C1386" s="3"/>
      <c r="D1386" s="3"/>
      <c r="E1386" s="3"/>
      <c r="F1386" s="3"/>
      <c r="G1386" s="3"/>
      <c r="H1386" s="3"/>
      <c r="I1386" s="3"/>
      <c r="J1386" s="3"/>
      <c r="K1386" s="3"/>
      <c r="L1386" s="3"/>
      <c r="M1386" s="3"/>
      <c r="N1386" s="3"/>
    </row>
    <row r="1387" spans="1:14" ht="12.75">
      <c r="A1387" s="3"/>
      <c r="B1387" s="3"/>
      <c r="C1387" s="3"/>
      <c r="D1387" s="3"/>
      <c r="E1387" s="3"/>
      <c r="F1387" s="3"/>
      <c r="G1387" s="3"/>
      <c r="H1387" s="3"/>
      <c r="I1387" s="3"/>
      <c r="J1387" s="3"/>
      <c r="K1387" s="3"/>
      <c r="L1387" s="3"/>
      <c r="M1387" s="3"/>
      <c r="N1387" s="3"/>
    </row>
    <row r="1388" spans="1:14" ht="12.75">
      <c r="A1388" s="3"/>
      <c r="B1388" s="3"/>
      <c r="C1388" s="3"/>
      <c r="D1388" s="3"/>
      <c r="E1388" s="3"/>
      <c r="F1388" s="3"/>
      <c r="G1388" s="3"/>
      <c r="H1388" s="3"/>
      <c r="I1388" s="3"/>
      <c r="J1388" s="3"/>
      <c r="K1388" s="3"/>
      <c r="L1388" s="3"/>
      <c r="M1388" s="3"/>
      <c r="N1388" s="3"/>
    </row>
    <row r="1389" spans="1:14" ht="12.75">
      <c r="A1389" s="3"/>
      <c r="B1389" s="3"/>
      <c r="C1389" s="3"/>
      <c r="D1389" s="3"/>
      <c r="E1389" s="3"/>
      <c r="F1389" s="3"/>
      <c r="G1389" s="3"/>
      <c r="H1389" s="3"/>
      <c r="I1389" s="3"/>
      <c r="J1389" s="3"/>
      <c r="K1389" s="3"/>
      <c r="L1389" s="3"/>
      <c r="M1389" s="3"/>
      <c r="N1389" s="3"/>
    </row>
    <row r="1390" spans="1:14" ht="12.75">
      <c r="A1390" s="3"/>
      <c r="B1390" s="3"/>
      <c r="C1390" s="3"/>
      <c r="D1390" s="3"/>
      <c r="E1390" s="3"/>
      <c r="F1390" s="3"/>
      <c r="G1390" s="3"/>
      <c r="H1390" s="3"/>
      <c r="I1390" s="3"/>
      <c r="J1390" s="3"/>
      <c r="K1390" s="3"/>
      <c r="L1390" s="3"/>
      <c r="M1390" s="3"/>
      <c r="N1390" s="3"/>
    </row>
    <row r="1391" spans="1:14" ht="12.75">
      <c r="A1391" s="3"/>
      <c r="B1391" s="3"/>
      <c r="C1391" s="3"/>
      <c r="D1391" s="3"/>
      <c r="E1391" s="3"/>
      <c r="F1391" s="3"/>
      <c r="G1391" s="3"/>
      <c r="H1391" s="3"/>
      <c r="I1391" s="3"/>
      <c r="J1391" s="3"/>
      <c r="K1391" s="3"/>
      <c r="L1391" s="3"/>
      <c r="M1391" s="3"/>
      <c r="N1391" s="3"/>
    </row>
    <row r="1392" spans="1:14" ht="12.75">
      <c r="A1392" s="3"/>
      <c r="B1392" s="3"/>
      <c r="C1392" s="3"/>
      <c r="D1392" s="3"/>
      <c r="E1392" s="3"/>
      <c r="F1392" s="3"/>
      <c r="G1392" s="3"/>
      <c r="H1392" s="3"/>
      <c r="I1392" s="3"/>
      <c r="J1392" s="3"/>
      <c r="K1392" s="3"/>
      <c r="L1392" s="3"/>
      <c r="M1392" s="3"/>
      <c r="N1392" s="3"/>
    </row>
    <row r="1393" spans="1:14" ht="12.75">
      <c r="A1393" s="3"/>
      <c r="B1393" s="3"/>
      <c r="C1393" s="3"/>
      <c r="D1393" s="3"/>
      <c r="E1393" s="3"/>
      <c r="F1393" s="3"/>
      <c r="G1393" s="3"/>
      <c r="H1393" s="3"/>
      <c r="I1393" s="3"/>
      <c r="J1393" s="3"/>
      <c r="K1393" s="3"/>
      <c r="L1393" s="3"/>
      <c r="M1393" s="3"/>
      <c r="N1393" s="3"/>
    </row>
    <row r="1394" spans="1:14" ht="12.75">
      <c r="A1394" s="3"/>
      <c r="B1394" s="3"/>
      <c r="C1394" s="3"/>
      <c r="D1394" s="3"/>
      <c r="E1394" s="3"/>
      <c r="F1394" s="3"/>
      <c r="G1394" s="3"/>
      <c r="H1394" s="3"/>
      <c r="I1394" s="3"/>
      <c r="J1394" s="3"/>
      <c r="K1394" s="3"/>
      <c r="L1394" s="3"/>
      <c r="M1394" s="3"/>
      <c r="N1394" s="3"/>
    </row>
    <row r="1395" spans="1:14" ht="12.75">
      <c r="A1395" s="3"/>
      <c r="B1395" s="3"/>
      <c r="C1395" s="3"/>
      <c r="D1395" s="3"/>
      <c r="E1395" s="3"/>
      <c r="F1395" s="3"/>
      <c r="G1395" s="3"/>
      <c r="H1395" s="3"/>
      <c r="I1395" s="3"/>
      <c r="J1395" s="3"/>
      <c r="K1395" s="3"/>
      <c r="L1395" s="3"/>
      <c r="M1395" s="3"/>
      <c r="N1395" s="3"/>
    </row>
    <row r="1396" spans="1:14" ht="12.75">
      <c r="A1396" s="3"/>
      <c r="B1396" s="3"/>
      <c r="C1396" s="3"/>
      <c r="D1396" s="3"/>
      <c r="E1396" s="3"/>
      <c r="F1396" s="3"/>
      <c r="G1396" s="3"/>
      <c r="H1396" s="3"/>
      <c r="I1396" s="3"/>
      <c r="J1396" s="3"/>
      <c r="K1396" s="3"/>
      <c r="L1396" s="3"/>
      <c r="M1396" s="3"/>
      <c r="N1396" s="3"/>
    </row>
    <row r="1397" spans="1:14" ht="12.75">
      <c r="A1397" s="3"/>
      <c r="B1397" s="3"/>
      <c r="C1397" s="3"/>
      <c r="D1397" s="3"/>
      <c r="E1397" s="3"/>
      <c r="F1397" s="3"/>
      <c r="G1397" s="3"/>
      <c r="H1397" s="3"/>
      <c r="I1397" s="3"/>
      <c r="J1397" s="3"/>
      <c r="K1397" s="3"/>
      <c r="L1397" s="3"/>
      <c r="M1397" s="3"/>
      <c r="N1397" s="3"/>
    </row>
    <row r="1398" spans="1:14" ht="12.75">
      <c r="A1398" s="3"/>
      <c r="B1398" s="3"/>
      <c r="C1398" s="3"/>
      <c r="D1398" s="3"/>
      <c r="E1398" s="3"/>
      <c r="F1398" s="3"/>
      <c r="G1398" s="3"/>
      <c r="H1398" s="3"/>
      <c r="I1398" s="3"/>
      <c r="J1398" s="3"/>
      <c r="K1398" s="3"/>
      <c r="L1398" s="3"/>
      <c r="M1398" s="3"/>
      <c r="N1398" s="3"/>
    </row>
    <row r="1399" spans="1:14" ht="12.75">
      <c r="A1399" s="3"/>
      <c r="B1399" s="3"/>
      <c r="C1399" s="3"/>
      <c r="D1399" s="3"/>
      <c r="E1399" s="3"/>
      <c r="F1399" s="3"/>
      <c r="G1399" s="3"/>
      <c r="H1399" s="3"/>
      <c r="I1399" s="3"/>
      <c r="J1399" s="3"/>
      <c r="K1399" s="3"/>
      <c r="L1399" s="3"/>
      <c r="M1399" s="3"/>
      <c r="N1399" s="3"/>
    </row>
    <row r="1400" spans="1:14" ht="12.75">
      <c r="A1400" s="3"/>
      <c r="B1400" s="3"/>
      <c r="C1400" s="3"/>
      <c r="D1400" s="3"/>
      <c r="E1400" s="3"/>
      <c r="F1400" s="3"/>
      <c r="G1400" s="3"/>
      <c r="H1400" s="3"/>
      <c r="I1400" s="3"/>
      <c r="J1400" s="3"/>
      <c r="K1400" s="3"/>
      <c r="L1400" s="3"/>
      <c r="M1400" s="3"/>
      <c r="N1400" s="3"/>
    </row>
    <row r="1401" spans="1:14" ht="12.75">
      <c r="A1401" s="3"/>
      <c r="B1401" s="3"/>
      <c r="C1401" s="3"/>
      <c r="D1401" s="3"/>
      <c r="E1401" s="3"/>
      <c r="F1401" s="3"/>
      <c r="G1401" s="3"/>
      <c r="H1401" s="3"/>
      <c r="I1401" s="3"/>
      <c r="J1401" s="3"/>
      <c r="K1401" s="3"/>
      <c r="L1401" s="3"/>
      <c r="M1401" s="3"/>
      <c r="N1401" s="3"/>
    </row>
    <row r="1402" spans="1:14" ht="12.75">
      <c r="A1402" s="3"/>
      <c r="B1402" s="3"/>
      <c r="C1402" s="3"/>
      <c r="D1402" s="3"/>
      <c r="E1402" s="3"/>
      <c r="F1402" s="3"/>
      <c r="G1402" s="3"/>
      <c r="H1402" s="3"/>
      <c r="I1402" s="3"/>
      <c r="J1402" s="3"/>
      <c r="K1402" s="3"/>
      <c r="L1402" s="3"/>
      <c r="M1402" s="3"/>
      <c r="N1402" s="3"/>
    </row>
    <row r="1403" spans="1:14" ht="12.75">
      <c r="A1403" s="3"/>
      <c r="B1403" s="3"/>
      <c r="C1403" s="3"/>
      <c r="D1403" s="3"/>
      <c r="E1403" s="3"/>
      <c r="F1403" s="3"/>
      <c r="G1403" s="3"/>
      <c r="H1403" s="3"/>
      <c r="I1403" s="3"/>
      <c r="J1403" s="3"/>
      <c r="K1403" s="3"/>
      <c r="L1403" s="3"/>
      <c r="M1403" s="3"/>
      <c r="N1403" s="3"/>
    </row>
    <row r="1404" spans="1:14" ht="12.75">
      <c r="A1404" s="3"/>
      <c r="B1404" s="3"/>
      <c r="C1404" s="3"/>
      <c r="D1404" s="3"/>
      <c r="E1404" s="3"/>
      <c r="F1404" s="3"/>
      <c r="G1404" s="3"/>
      <c r="H1404" s="3"/>
      <c r="I1404" s="3"/>
      <c r="J1404" s="3"/>
      <c r="K1404" s="3"/>
      <c r="L1404" s="3"/>
      <c r="M1404" s="3"/>
      <c r="N1404" s="3"/>
    </row>
    <row r="1405" spans="1:14" ht="12.75">
      <c r="A1405" s="3"/>
      <c r="B1405" s="3"/>
      <c r="C1405" s="3"/>
      <c r="D1405" s="3"/>
      <c r="E1405" s="3"/>
      <c r="F1405" s="3"/>
      <c r="G1405" s="3"/>
      <c r="H1405" s="3"/>
      <c r="I1405" s="3"/>
      <c r="J1405" s="3"/>
      <c r="K1405" s="3"/>
      <c r="L1405" s="3"/>
      <c r="M1405" s="3"/>
      <c r="N1405" s="3"/>
    </row>
    <row r="1406" spans="1:14" ht="12.75">
      <c r="A1406" s="3"/>
      <c r="B1406" s="3"/>
      <c r="C1406" s="3"/>
      <c r="D1406" s="3"/>
      <c r="E1406" s="3"/>
      <c r="F1406" s="3"/>
      <c r="G1406" s="3"/>
      <c r="H1406" s="3"/>
      <c r="I1406" s="3"/>
      <c r="J1406" s="3"/>
      <c r="K1406" s="3"/>
      <c r="L1406" s="3"/>
      <c r="M1406" s="3"/>
      <c r="N1406" s="3"/>
    </row>
    <row r="1407" spans="1:14" ht="12.75">
      <c r="A1407" s="3"/>
      <c r="B1407" s="3"/>
      <c r="C1407" s="3"/>
      <c r="D1407" s="3"/>
      <c r="E1407" s="3"/>
      <c r="F1407" s="3"/>
      <c r="G1407" s="3"/>
      <c r="H1407" s="3"/>
      <c r="I1407" s="3"/>
      <c r="J1407" s="3"/>
      <c r="K1407" s="3"/>
      <c r="L1407" s="3"/>
      <c r="M1407" s="3"/>
      <c r="N1407" s="3"/>
    </row>
    <row r="1408" spans="1:14" ht="12.75">
      <c r="A1408" s="3"/>
      <c r="B1408" s="3"/>
      <c r="C1408" s="3"/>
      <c r="D1408" s="3"/>
      <c r="E1408" s="3"/>
      <c r="F1408" s="3"/>
      <c r="G1408" s="3"/>
      <c r="H1408" s="3"/>
      <c r="I1408" s="3"/>
      <c r="J1408" s="3"/>
      <c r="K1408" s="3"/>
      <c r="L1408" s="3"/>
      <c r="M1408" s="3"/>
      <c r="N1408" s="3"/>
    </row>
    <row r="1409" spans="1:14" ht="12.75">
      <c r="A1409" s="3"/>
      <c r="B1409" s="3"/>
      <c r="C1409" s="3"/>
      <c r="D1409" s="3"/>
      <c r="E1409" s="3"/>
      <c r="F1409" s="3"/>
      <c r="G1409" s="3"/>
      <c r="H1409" s="3"/>
      <c r="I1409" s="3"/>
      <c r="J1409" s="3"/>
      <c r="K1409" s="3"/>
      <c r="L1409" s="3"/>
      <c r="M1409" s="3"/>
      <c r="N1409" s="3"/>
    </row>
    <row r="1410" spans="1:14" ht="12.75">
      <c r="A1410" s="3"/>
      <c r="B1410" s="3"/>
      <c r="C1410" s="3"/>
      <c r="D1410" s="3"/>
      <c r="E1410" s="3"/>
      <c r="F1410" s="3"/>
      <c r="G1410" s="3"/>
      <c r="H1410" s="3"/>
      <c r="I1410" s="3"/>
      <c r="J1410" s="3"/>
      <c r="K1410" s="3"/>
      <c r="L1410" s="3"/>
      <c r="M1410" s="3"/>
      <c r="N1410" s="3"/>
    </row>
    <row r="1411" spans="1:14" ht="12.75">
      <c r="A1411" s="3"/>
      <c r="B1411" s="3"/>
      <c r="C1411" s="3"/>
      <c r="D1411" s="3"/>
      <c r="E1411" s="3"/>
      <c r="F1411" s="3"/>
      <c r="G1411" s="3"/>
      <c r="H1411" s="3"/>
      <c r="I1411" s="3"/>
      <c r="J1411" s="3"/>
      <c r="K1411" s="3"/>
      <c r="L1411" s="3"/>
      <c r="M1411" s="3"/>
      <c r="N1411" s="3"/>
    </row>
    <row r="1412" spans="1:14" ht="12.75">
      <c r="A1412" s="3"/>
      <c r="B1412" s="3"/>
      <c r="C1412" s="3"/>
      <c r="D1412" s="3"/>
      <c r="E1412" s="3"/>
      <c r="F1412" s="3"/>
      <c r="G1412" s="3"/>
      <c r="H1412" s="3"/>
      <c r="I1412" s="3"/>
      <c r="J1412" s="3"/>
      <c r="K1412" s="3"/>
      <c r="L1412" s="3"/>
      <c r="M1412" s="3"/>
      <c r="N1412" s="3"/>
    </row>
    <row r="1413" spans="1:14" ht="12.75">
      <c r="A1413" s="3"/>
      <c r="B1413" s="3"/>
      <c r="C1413" s="3"/>
      <c r="D1413" s="3"/>
      <c r="E1413" s="3"/>
      <c r="F1413" s="3"/>
      <c r="G1413" s="3"/>
      <c r="H1413" s="3"/>
      <c r="I1413" s="3"/>
      <c r="J1413" s="3"/>
      <c r="K1413" s="3"/>
      <c r="L1413" s="3"/>
      <c r="M1413" s="3"/>
      <c r="N1413" s="3"/>
    </row>
    <row r="1414" spans="1:14" ht="12.75">
      <c r="A1414" s="3"/>
      <c r="B1414" s="3"/>
      <c r="C1414" s="3"/>
      <c r="D1414" s="3"/>
      <c r="E1414" s="3"/>
      <c r="F1414" s="3"/>
      <c r="G1414" s="3"/>
      <c r="H1414" s="3"/>
      <c r="I1414" s="3"/>
      <c r="J1414" s="3"/>
      <c r="K1414" s="3"/>
      <c r="L1414" s="3"/>
      <c r="M1414" s="3"/>
      <c r="N1414" s="3"/>
    </row>
    <row r="1415" spans="1:14" ht="12.75">
      <c r="A1415" s="3"/>
      <c r="B1415" s="3"/>
      <c r="C1415" s="3"/>
      <c r="D1415" s="3"/>
      <c r="E1415" s="3"/>
      <c r="F1415" s="3"/>
      <c r="G1415" s="3"/>
      <c r="H1415" s="3"/>
      <c r="I1415" s="3"/>
      <c r="J1415" s="3"/>
      <c r="K1415" s="3"/>
      <c r="L1415" s="3"/>
      <c r="M1415" s="3"/>
      <c r="N1415" s="3"/>
    </row>
    <row r="1416" spans="1:14" ht="12.75">
      <c r="A1416" s="3"/>
      <c r="B1416" s="3"/>
      <c r="C1416" s="3"/>
      <c r="D1416" s="3"/>
      <c r="E1416" s="3"/>
      <c r="F1416" s="3"/>
      <c r="G1416" s="3"/>
      <c r="H1416" s="3"/>
      <c r="I1416" s="3"/>
      <c r="J1416" s="3"/>
      <c r="K1416" s="3"/>
      <c r="L1416" s="3"/>
      <c r="M1416" s="3"/>
      <c r="N1416" s="3"/>
    </row>
    <row r="1417" spans="1:14" ht="12.75">
      <c r="A1417" s="3"/>
      <c r="B1417" s="3"/>
      <c r="C1417" s="3"/>
      <c r="D1417" s="3"/>
      <c r="E1417" s="3"/>
      <c r="F1417" s="3"/>
      <c r="G1417" s="3"/>
      <c r="H1417" s="3"/>
      <c r="I1417" s="3"/>
      <c r="J1417" s="3"/>
      <c r="K1417" s="3"/>
      <c r="L1417" s="3"/>
      <c r="M1417" s="3"/>
      <c r="N1417" s="3"/>
    </row>
    <row r="1418" spans="1:14" ht="12.75">
      <c r="A1418" s="3"/>
      <c r="B1418" s="3"/>
      <c r="C1418" s="3"/>
      <c r="D1418" s="3"/>
      <c r="E1418" s="3"/>
      <c r="F1418" s="3"/>
      <c r="G1418" s="3"/>
      <c r="H1418" s="3"/>
      <c r="I1418" s="3"/>
      <c r="J1418" s="3"/>
      <c r="K1418" s="3"/>
      <c r="L1418" s="3"/>
      <c r="M1418" s="3"/>
      <c r="N1418" s="3"/>
    </row>
    <row r="1419" spans="1:14" ht="12.75">
      <c r="A1419" s="3"/>
      <c r="B1419" s="3"/>
      <c r="C1419" s="3"/>
      <c r="D1419" s="3"/>
      <c r="E1419" s="3"/>
      <c r="F1419" s="3"/>
      <c r="G1419" s="3"/>
      <c r="H1419" s="3"/>
      <c r="I1419" s="3"/>
      <c r="J1419" s="3"/>
      <c r="K1419" s="3"/>
      <c r="L1419" s="3"/>
      <c r="M1419" s="3"/>
      <c r="N1419" s="3"/>
    </row>
    <row r="1420" spans="1:14" ht="12.75">
      <c r="A1420" s="3"/>
      <c r="B1420" s="3"/>
      <c r="C1420" s="3"/>
      <c r="D1420" s="3"/>
      <c r="E1420" s="3"/>
      <c r="F1420" s="3"/>
      <c r="G1420" s="3"/>
      <c r="H1420" s="3"/>
      <c r="I1420" s="3"/>
      <c r="J1420" s="3"/>
      <c r="K1420" s="3"/>
      <c r="L1420" s="3"/>
      <c r="M1420" s="3"/>
      <c r="N1420" s="3"/>
    </row>
    <row r="1421" spans="1:14" ht="12.75">
      <c r="A1421" s="3"/>
      <c r="B1421" s="3"/>
      <c r="C1421" s="3"/>
      <c r="D1421" s="3"/>
      <c r="E1421" s="3"/>
      <c r="F1421" s="3"/>
      <c r="G1421" s="3"/>
      <c r="H1421" s="3"/>
      <c r="I1421" s="3"/>
      <c r="J1421" s="3"/>
      <c r="K1421" s="3"/>
      <c r="L1421" s="3"/>
      <c r="M1421" s="3"/>
      <c r="N1421" s="3"/>
    </row>
    <row r="1422" spans="1:14" ht="12.75">
      <c r="A1422" s="3"/>
      <c r="B1422" s="3"/>
      <c r="C1422" s="3"/>
      <c r="D1422" s="3"/>
      <c r="E1422" s="3"/>
      <c r="F1422" s="3"/>
      <c r="G1422" s="3"/>
      <c r="H1422" s="3"/>
      <c r="I1422" s="3"/>
      <c r="J1422" s="3"/>
      <c r="K1422" s="3"/>
      <c r="L1422" s="3"/>
      <c r="M1422" s="3"/>
      <c r="N1422" s="3"/>
    </row>
    <row r="1423" spans="1:14" ht="12.75">
      <c r="A1423" s="3"/>
      <c r="B1423" s="3"/>
      <c r="C1423" s="3"/>
      <c r="D1423" s="3"/>
      <c r="E1423" s="3"/>
      <c r="F1423" s="3"/>
      <c r="G1423" s="3"/>
      <c r="H1423" s="3"/>
      <c r="I1423" s="3"/>
      <c r="J1423" s="3"/>
      <c r="K1423" s="3"/>
      <c r="L1423" s="3"/>
      <c r="M1423" s="3"/>
      <c r="N1423" s="3"/>
    </row>
    <row r="1424" spans="1:14" ht="12.75">
      <c r="A1424" s="3"/>
      <c r="B1424" s="3"/>
      <c r="C1424" s="3"/>
      <c r="D1424" s="3"/>
      <c r="E1424" s="3"/>
      <c r="F1424" s="3"/>
      <c r="G1424" s="3"/>
      <c r="H1424" s="3"/>
      <c r="I1424" s="3"/>
      <c r="J1424" s="3"/>
      <c r="K1424" s="3"/>
      <c r="L1424" s="3"/>
      <c r="M1424" s="3"/>
      <c r="N1424" s="3"/>
    </row>
    <row r="1425" spans="1:14" ht="12.75">
      <c r="A1425" s="3"/>
      <c r="B1425" s="3"/>
      <c r="C1425" s="3"/>
      <c r="D1425" s="3"/>
      <c r="E1425" s="3"/>
      <c r="F1425" s="3"/>
      <c r="G1425" s="3"/>
      <c r="H1425" s="3"/>
      <c r="I1425" s="3"/>
      <c r="J1425" s="3"/>
      <c r="K1425" s="3"/>
      <c r="L1425" s="3"/>
      <c r="M1425" s="3"/>
      <c r="N1425" s="3"/>
    </row>
    <row r="1426" spans="1:14" ht="12.75">
      <c r="A1426" s="3"/>
      <c r="B1426" s="3"/>
      <c r="C1426" s="3"/>
      <c r="D1426" s="3"/>
      <c r="E1426" s="3"/>
      <c r="F1426" s="3"/>
      <c r="G1426" s="3"/>
      <c r="H1426" s="3"/>
      <c r="I1426" s="3"/>
      <c r="J1426" s="3"/>
      <c r="K1426" s="3"/>
      <c r="L1426" s="3"/>
      <c r="M1426" s="3"/>
      <c r="N1426" s="3"/>
    </row>
    <row r="1427" spans="1:14" ht="12.75">
      <c r="A1427" s="3"/>
      <c r="B1427" s="3"/>
      <c r="C1427" s="3"/>
      <c r="D1427" s="3"/>
      <c r="E1427" s="3"/>
      <c r="F1427" s="3"/>
      <c r="G1427" s="3"/>
      <c r="H1427" s="3"/>
      <c r="I1427" s="3"/>
      <c r="J1427" s="3"/>
      <c r="K1427" s="3"/>
      <c r="L1427" s="3"/>
      <c r="M1427" s="3"/>
      <c r="N1427" s="3"/>
    </row>
    <row r="1428" spans="1:14" ht="12.75">
      <c r="A1428" s="3"/>
      <c r="B1428" s="3"/>
      <c r="C1428" s="3"/>
      <c r="D1428" s="3"/>
      <c r="E1428" s="3"/>
      <c r="F1428" s="3"/>
      <c r="G1428" s="3"/>
      <c r="H1428" s="3"/>
      <c r="I1428" s="3"/>
      <c r="J1428" s="3"/>
      <c r="K1428" s="3"/>
      <c r="L1428" s="3"/>
      <c r="M1428" s="3"/>
      <c r="N1428" s="3"/>
    </row>
    <row r="1429" spans="1:14" ht="12.75">
      <c r="A1429" s="3"/>
      <c r="B1429" s="3"/>
      <c r="C1429" s="3"/>
      <c r="D1429" s="3"/>
      <c r="E1429" s="3"/>
      <c r="F1429" s="3"/>
      <c r="G1429" s="3"/>
      <c r="H1429" s="3"/>
      <c r="I1429" s="3"/>
      <c r="J1429" s="3"/>
      <c r="K1429" s="3"/>
      <c r="L1429" s="3"/>
      <c r="M1429" s="3"/>
      <c r="N1429" s="3"/>
    </row>
    <row r="1430" spans="1:14" ht="12.75">
      <c r="A1430" s="3"/>
      <c r="B1430" s="3"/>
      <c r="C1430" s="3"/>
      <c r="D1430" s="3"/>
      <c r="E1430" s="3"/>
      <c r="F1430" s="3"/>
      <c r="G1430" s="3"/>
      <c r="H1430" s="3"/>
      <c r="I1430" s="3"/>
      <c r="J1430" s="3"/>
      <c r="K1430" s="3"/>
      <c r="L1430" s="3"/>
      <c r="M1430" s="3"/>
      <c r="N1430" s="3"/>
    </row>
    <row r="1431" spans="1:14" ht="12.75">
      <c r="A1431" s="3"/>
      <c r="B1431" s="3"/>
      <c r="C1431" s="3"/>
      <c r="D1431" s="3"/>
      <c r="E1431" s="3"/>
      <c r="F1431" s="3"/>
      <c r="G1431" s="3"/>
      <c r="H1431" s="3"/>
      <c r="I1431" s="3"/>
      <c r="J1431" s="3"/>
      <c r="K1431" s="3"/>
      <c r="L1431" s="3"/>
      <c r="M1431" s="3"/>
      <c r="N1431" s="3"/>
    </row>
    <row r="1432" spans="1:14" ht="12.75">
      <c r="A1432" s="3"/>
      <c r="B1432" s="3"/>
      <c r="C1432" s="3"/>
      <c r="D1432" s="3"/>
      <c r="E1432" s="3"/>
      <c r="F1432" s="3"/>
      <c r="G1432" s="3"/>
      <c r="H1432" s="3"/>
      <c r="I1432" s="3"/>
      <c r="J1432" s="3"/>
      <c r="K1432" s="3"/>
      <c r="L1432" s="3"/>
      <c r="M1432" s="3"/>
      <c r="N1432" s="3"/>
    </row>
    <row r="1433" spans="1:14" ht="12.75">
      <c r="A1433" s="3"/>
      <c r="B1433" s="3"/>
      <c r="C1433" s="3"/>
      <c r="D1433" s="3"/>
      <c r="E1433" s="3"/>
      <c r="F1433" s="3"/>
      <c r="G1433" s="3"/>
      <c r="H1433" s="3"/>
      <c r="I1433" s="3"/>
      <c r="J1433" s="3"/>
      <c r="K1433" s="3"/>
      <c r="L1433" s="3"/>
      <c r="M1433" s="3"/>
      <c r="N1433" s="3"/>
    </row>
    <row r="1434" spans="1:14" ht="12.75">
      <c r="A1434" s="3"/>
      <c r="B1434" s="3"/>
      <c r="C1434" s="3"/>
      <c r="D1434" s="3"/>
      <c r="E1434" s="3"/>
      <c r="F1434" s="3"/>
      <c r="G1434" s="3"/>
      <c r="H1434" s="3"/>
      <c r="I1434" s="3"/>
      <c r="J1434" s="3"/>
      <c r="K1434" s="3"/>
      <c r="L1434" s="3"/>
      <c r="M1434" s="3"/>
      <c r="N1434" s="3"/>
    </row>
    <row r="1435" spans="1:14" ht="12.75">
      <c r="A1435" s="3"/>
      <c r="B1435" s="3"/>
      <c r="C1435" s="3"/>
      <c r="D1435" s="3"/>
      <c r="E1435" s="3"/>
      <c r="F1435" s="3"/>
      <c r="G1435" s="3"/>
      <c r="H1435" s="3"/>
      <c r="I1435" s="3"/>
      <c r="J1435" s="3"/>
      <c r="K1435" s="3"/>
      <c r="L1435" s="3"/>
      <c r="M1435" s="3"/>
      <c r="N1435" s="3"/>
    </row>
    <row r="1436" spans="1:14" ht="12.75">
      <c r="A1436" s="3"/>
      <c r="B1436" s="3"/>
      <c r="C1436" s="3"/>
      <c r="D1436" s="3"/>
      <c r="E1436" s="3"/>
      <c r="F1436" s="3"/>
      <c r="G1436" s="3"/>
      <c r="H1436" s="3"/>
      <c r="I1436" s="3"/>
      <c r="J1436" s="3"/>
      <c r="K1436" s="3"/>
      <c r="L1436" s="3"/>
      <c r="M1436" s="3"/>
      <c r="N1436" s="3"/>
    </row>
    <row r="1437" spans="1:14" ht="12.75">
      <c r="A1437" s="3"/>
      <c r="B1437" s="3"/>
      <c r="C1437" s="3"/>
      <c r="D1437" s="3"/>
      <c r="E1437" s="3"/>
      <c r="F1437" s="3"/>
      <c r="G1437" s="3"/>
      <c r="H1437" s="3"/>
      <c r="I1437" s="3"/>
      <c r="J1437" s="3"/>
      <c r="K1437" s="3"/>
      <c r="L1437" s="3"/>
      <c r="M1437" s="3"/>
      <c r="N1437" s="3"/>
    </row>
    <row r="1438" spans="1:14" ht="12.75">
      <c r="A1438" s="3"/>
      <c r="B1438" s="3"/>
      <c r="C1438" s="3"/>
      <c r="D1438" s="3"/>
      <c r="E1438" s="3"/>
      <c r="F1438" s="3"/>
      <c r="G1438" s="3"/>
      <c r="H1438" s="3"/>
      <c r="I1438" s="3"/>
      <c r="J1438" s="3"/>
      <c r="K1438" s="3"/>
      <c r="L1438" s="3"/>
      <c r="M1438" s="3"/>
      <c r="N1438" s="3"/>
    </row>
    <row r="1439" spans="1:14" ht="12.75">
      <c r="A1439" s="3"/>
      <c r="B1439" s="3"/>
      <c r="C1439" s="3"/>
      <c r="D1439" s="3"/>
      <c r="E1439" s="3"/>
      <c r="F1439" s="3"/>
      <c r="G1439" s="3"/>
      <c r="H1439" s="3"/>
      <c r="I1439" s="3"/>
      <c r="J1439" s="3"/>
      <c r="K1439" s="3"/>
      <c r="L1439" s="3"/>
      <c r="M1439" s="3"/>
      <c r="N1439" s="3"/>
    </row>
    <row r="1440" spans="1:14" ht="12.75">
      <c r="A1440" s="3"/>
      <c r="B1440" s="3"/>
      <c r="C1440" s="3"/>
      <c r="D1440" s="3"/>
      <c r="E1440" s="3"/>
      <c r="F1440" s="3"/>
      <c r="G1440" s="3"/>
      <c r="H1440" s="3"/>
      <c r="I1440" s="3"/>
      <c r="J1440" s="3"/>
      <c r="K1440" s="3"/>
      <c r="L1440" s="3"/>
      <c r="M1440" s="3"/>
      <c r="N1440" s="3"/>
    </row>
    <row r="1441" spans="1:14" ht="12.75">
      <c r="A1441" s="3"/>
      <c r="B1441" s="3"/>
      <c r="C1441" s="3"/>
      <c r="D1441" s="3"/>
      <c r="E1441" s="3"/>
      <c r="F1441" s="3"/>
      <c r="G1441" s="3"/>
      <c r="H1441" s="3"/>
      <c r="I1441" s="3"/>
      <c r="J1441" s="3"/>
      <c r="K1441" s="3"/>
      <c r="L1441" s="3"/>
      <c r="M1441" s="3"/>
      <c r="N1441" s="3"/>
    </row>
    <row r="1442" spans="1:14" ht="12.75">
      <c r="A1442" s="3"/>
      <c r="B1442" s="3"/>
      <c r="C1442" s="3"/>
      <c r="D1442" s="3"/>
      <c r="E1442" s="3"/>
      <c r="F1442" s="3"/>
      <c r="G1442" s="3"/>
      <c r="H1442" s="3"/>
      <c r="I1442" s="3"/>
      <c r="J1442" s="3"/>
      <c r="K1442" s="3"/>
      <c r="L1442" s="3"/>
      <c r="M1442" s="3"/>
      <c r="N1442" s="3"/>
    </row>
    <row r="1443" spans="1:14" ht="12.75">
      <c r="A1443" s="3"/>
      <c r="B1443" s="3"/>
      <c r="C1443" s="3"/>
      <c r="D1443" s="3"/>
      <c r="E1443" s="3"/>
      <c r="F1443" s="3"/>
      <c r="G1443" s="3"/>
      <c r="H1443" s="3"/>
      <c r="I1443" s="3"/>
      <c r="J1443" s="3"/>
      <c r="K1443" s="3"/>
      <c r="L1443" s="3"/>
      <c r="M1443" s="3"/>
      <c r="N1443" s="3"/>
    </row>
    <row r="1444" spans="1:14" ht="12.75">
      <c r="A1444" s="3"/>
      <c r="B1444" s="3"/>
      <c r="C1444" s="3"/>
      <c r="D1444" s="3"/>
      <c r="E1444" s="3"/>
      <c r="F1444" s="3"/>
      <c r="G1444" s="3"/>
      <c r="H1444" s="3"/>
      <c r="I1444" s="3"/>
      <c r="J1444" s="3"/>
      <c r="K1444" s="3"/>
      <c r="L1444" s="3"/>
      <c r="M1444" s="3"/>
      <c r="N1444" s="3"/>
    </row>
    <row r="1445" spans="1:14" ht="12.75">
      <c r="A1445" s="3"/>
      <c r="B1445" s="3"/>
      <c r="C1445" s="3"/>
      <c r="D1445" s="3"/>
      <c r="E1445" s="3"/>
      <c r="F1445" s="3"/>
      <c r="G1445" s="3"/>
      <c r="H1445" s="3"/>
      <c r="I1445" s="3"/>
      <c r="J1445" s="3"/>
      <c r="K1445" s="3"/>
      <c r="L1445" s="3"/>
      <c r="M1445" s="3"/>
      <c r="N1445" s="3"/>
    </row>
    <row r="1446" spans="1:14" ht="12.75">
      <c r="A1446" s="3"/>
      <c r="B1446" s="3"/>
      <c r="C1446" s="3"/>
      <c r="D1446" s="3"/>
      <c r="E1446" s="3"/>
      <c r="F1446" s="3"/>
      <c r="G1446" s="3"/>
      <c r="H1446" s="3"/>
      <c r="I1446" s="3"/>
      <c r="J1446" s="3"/>
      <c r="K1446" s="3"/>
      <c r="L1446" s="3"/>
      <c r="M1446" s="3"/>
      <c r="N1446" s="3"/>
    </row>
    <row r="1447" spans="1:14" ht="12.75">
      <c r="A1447" s="3"/>
      <c r="B1447" s="3"/>
      <c r="C1447" s="3"/>
      <c r="D1447" s="3"/>
      <c r="E1447" s="3"/>
      <c r="F1447" s="3"/>
      <c r="G1447" s="3"/>
      <c r="H1447" s="3"/>
      <c r="I1447" s="3"/>
      <c r="J1447" s="3"/>
      <c r="K1447" s="3"/>
      <c r="L1447" s="3"/>
      <c r="M1447" s="3"/>
      <c r="N1447" s="3"/>
    </row>
    <row r="1448" spans="1:14" ht="12.75">
      <c r="A1448" s="3"/>
      <c r="B1448" s="3"/>
      <c r="C1448" s="3"/>
      <c r="D1448" s="3"/>
      <c r="E1448" s="3"/>
      <c r="F1448" s="3"/>
      <c r="G1448" s="3"/>
      <c r="H1448" s="3"/>
      <c r="I1448" s="3"/>
      <c r="J1448" s="3"/>
      <c r="K1448" s="3"/>
      <c r="L1448" s="3"/>
      <c r="M1448" s="3"/>
      <c r="N1448" s="3"/>
    </row>
    <row r="1449" spans="1:14" ht="12.75">
      <c r="A1449" s="3"/>
      <c r="B1449" s="3"/>
      <c r="C1449" s="3"/>
      <c r="D1449" s="3"/>
      <c r="E1449" s="3"/>
      <c r="F1449" s="3"/>
      <c r="G1449" s="3"/>
      <c r="H1449" s="3"/>
      <c r="I1449" s="3"/>
      <c r="J1449" s="3"/>
      <c r="K1449" s="3"/>
      <c r="L1449" s="3"/>
      <c r="M1449" s="3"/>
      <c r="N1449" s="3"/>
    </row>
    <row r="1450" spans="1:14" ht="12.75">
      <c r="A1450" s="3"/>
      <c r="B1450" s="3"/>
      <c r="C1450" s="3"/>
      <c r="D1450" s="3"/>
      <c r="E1450" s="3"/>
      <c r="F1450" s="3"/>
      <c r="G1450" s="3"/>
      <c r="H1450" s="3"/>
      <c r="I1450" s="3"/>
      <c r="J1450" s="3"/>
      <c r="K1450" s="3"/>
      <c r="L1450" s="3"/>
      <c r="M1450" s="3"/>
      <c r="N1450" s="3"/>
    </row>
    <row r="1451" spans="1:14" ht="12.75">
      <c r="A1451" s="3"/>
      <c r="B1451" s="3"/>
      <c r="C1451" s="3"/>
      <c r="D1451" s="3"/>
      <c r="E1451" s="3"/>
      <c r="F1451" s="3"/>
      <c r="G1451" s="3"/>
      <c r="H1451" s="3"/>
      <c r="I1451" s="3"/>
      <c r="J1451" s="3"/>
      <c r="K1451" s="3"/>
      <c r="L1451" s="3"/>
      <c r="M1451" s="3"/>
      <c r="N1451" s="3"/>
    </row>
    <row r="1452" spans="1:14" ht="12.75">
      <c r="A1452" s="3"/>
      <c r="B1452" s="3"/>
      <c r="C1452" s="3"/>
      <c r="D1452" s="3"/>
      <c r="E1452" s="3"/>
      <c r="F1452" s="3"/>
      <c r="G1452" s="3"/>
      <c r="H1452" s="3"/>
      <c r="I1452" s="3"/>
      <c r="J1452" s="3"/>
      <c r="K1452" s="3"/>
      <c r="L1452" s="3"/>
      <c r="M1452" s="3"/>
      <c r="N1452" s="3"/>
    </row>
    <row r="1453" spans="1:14" ht="12.75">
      <c r="A1453" s="3"/>
      <c r="B1453" s="3"/>
      <c r="C1453" s="3"/>
      <c r="D1453" s="3"/>
      <c r="E1453" s="3"/>
      <c r="F1453" s="3"/>
      <c r="G1453" s="3"/>
      <c r="H1453" s="3"/>
      <c r="I1453" s="3"/>
      <c r="J1453" s="3"/>
      <c r="K1453" s="3"/>
      <c r="L1453" s="3"/>
      <c r="M1453" s="3"/>
      <c r="N1453" s="3"/>
    </row>
    <row r="1454" spans="1:14" ht="12.75">
      <c r="A1454" s="3"/>
      <c r="B1454" s="3"/>
      <c r="C1454" s="3"/>
      <c r="D1454" s="3"/>
      <c r="E1454" s="3"/>
      <c r="F1454" s="3"/>
      <c r="G1454" s="3"/>
      <c r="H1454" s="3"/>
      <c r="I1454" s="3"/>
      <c r="J1454" s="3"/>
      <c r="K1454" s="3"/>
      <c r="L1454" s="3"/>
      <c r="M1454" s="3"/>
      <c r="N1454" s="3"/>
    </row>
    <row r="1455" spans="1:14" ht="12.75">
      <c r="A1455" s="3"/>
      <c r="B1455" s="3"/>
      <c r="C1455" s="3"/>
      <c r="D1455" s="3"/>
      <c r="E1455" s="3"/>
      <c r="F1455" s="3"/>
      <c r="G1455" s="3"/>
      <c r="H1455" s="3"/>
      <c r="I1455" s="3"/>
      <c r="J1455" s="3"/>
      <c r="K1455" s="3"/>
      <c r="L1455" s="3"/>
      <c r="M1455" s="3"/>
      <c r="N1455" s="3"/>
    </row>
    <row r="1456" spans="1:14" ht="12.75">
      <c r="A1456" s="3"/>
      <c r="B1456" s="3"/>
      <c r="C1456" s="3"/>
      <c r="D1456" s="3"/>
      <c r="E1456" s="3"/>
      <c r="F1456" s="3"/>
      <c r="G1456" s="3"/>
      <c r="H1456" s="3"/>
      <c r="I1456" s="3"/>
      <c r="J1456" s="3"/>
      <c r="K1456" s="3"/>
      <c r="L1456" s="3"/>
      <c r="M1456" s="3"/>
      <c r="N1456" s="3"/>
    </row>
    <row r="1457" spans="1:14" ht="12.75">
      <c r="A1457" s="3"/>
      <c r="B1457" s="3"/>
      <c r="C1457" s="3"/>
      <c r="D1457" s="3"/>
      <c r="E1457" s="3"/>
      <c r="F1457" s="3"/>
      <c r="G1457" s="3"/>
      <c r="H1457" s="3"/>
      <c r="I1457" s="3"/>
      <c r="J1457" s="3"/>
      <c r="K1457" s="3"/>
      <c r="L1457" s="3"/>
      <c r="M1457" s="3"/>
      <c r="N1457" s="3"/>
    </row>
    <row r="1458" spans="1:14" ht="12.75">
      <c r="A1458" s="3"/>
      <c r="B1458" s="3"/>
      <c r="C1458" s="3"/>
      <c r="D1458" s="3"/>
      <c r="E1458" s="3"/>
      <c r="F1458" s="3"/>
      <c r="G1458" s="3"/>
      <c r="H1458" s="3"/>
      <c r="I1458" s="3"/>
      <c r="J1458" s="3"/>
      <c r="K1458" s="3"/>
      <c r="L1458" s="3"/>
      <c r="M1458" s="3"/>
      <c r="N1458" s="3"/>
    </row>
    <row r="1459" spans="1:14" ht="12.75">
      <c r="A1459" s="3"/>
      <c r="B1459" s="3"/>
      <c r="C1459" s="3"/>
      <c r="D1459" s="3"/>
      <c r="E1459" s="3"/>
      <c r="F1459" s="3"/>
      <c r="G1459" s="3"/>
      <c r="H1459" s="3"/>
      <c r="I1459" s="3"/>
      <c r="J1459" s="3"/>
      <c r="K1459" s="3"/>
      <c r="L1459" s="3"/>
      <c r="M1459" s="3"/>
      <c r="N1459" s="3"/>
    </row>
    <row r="1460" spans="1:14" ht="12.75">
      <c r="A1460" s="3"/>
      <c r="B1460" s="3"/>
      <c r="C1460" s="3"/>
      <c r="D1460" s="3"/>
      <c r="E1460" s="3"/>
      <c r="F1460" s="3"/>
      <c r="G1460" s="3"/>
      <c r="H1460" s="3"/>
      <c r="I1460" s="3"/>
      <c r="J1460" s="3"/>
      <c r="K1460" s="3"/>
      <c r="L1460" s="3"/>
      <c r="M1460" s="3"/>
      <c r="N1460" s="3"/>
    </row>
    <row r="1461" spans="1:14" ht="12.75">
      <c r="A1461" s="3"/>
      <c r="B1461" s="3"/>
      <c r="C1461" s="3"/>
      <c r="D1461" s="3"/>
      <c r="E1461" s="3"/>
      <c r="F1461" s="3"/>
      <c r="G1461" s="3"/>
      <c r="H1461" s="3"/>
      <c r="I1461" s="3"/>
      <c r="J1461" s="3"/>
      <c r="K1461" s="3"/>
      <c r="L1461" s="3"/>
      <c r="M1461" s="3"/>
      <c r="N1461" s="3"/>
    </row>
    <row r="1462" spans="1:14" ht="12.75">
      <c r="A1462" s="3"/>
      <c r="B1462" s="3"/>
      <c r="C1462" s="3"/>
      <c r="D1462" s="3"/>
      <c r="E1462" s="3"/>
      <c r="F1462" s="3"/>
      <c r="G1462" s="3"/>
      <c r="H1462" s="3"/>
      <c r="I1462" s="3"/>
      <c r="J1462" s="3"/>
      <c r="K1462" s="3"/>
      <c r="L1462" s="3"/>
      <c r="M1462" s="3"/>
      <c r="N1462" s="3"/>
    </row>
    <row r="1463" spans="1:14" ht="12.75">
      <c r="A1463" s="3"/>
      <c r="B1463" s="3"/>
      <c r="C1463" s="3"/>
      <c r="D1463" s="3"/>
      <c r="E1463" s="3"/>
      <c r="F1463" s="3"/>
      <c r="G1463" s="3"/>
      <c r="H1463" s="3"/>
      <c r="I1463" s="3"/>
      <c r="J1463" s="3"/>
      <c r="K1463" s="3"/>
      <c r="L1463" s="3"/>
      <c r="M1463" s="3"/>
      <c r="N1463" s="3"/>
    </row>
    <row r="1464" spans="1:14" ht="12.75">
      <c r="A1464" s="3"/>
      <c r="B1464" s="3"/>
      <c r="C1464" s="3"/>
      <c r="D1464" s="3"/>
      <c r="E1464" s="3"/>
      <c r="F1464" s="3"/>
      <c r="G1464" s="3"/>
      <c r="H1464" s="3"/>
      <c r="I1464" s="3"/>
      <c r="J1464" s="3"/>
      <c r="K1464" s="3"/>
      <c r="L1464" s="3"/>
      <c r="M1464" s="3"/>
      <c r="N1464" s="3"/>
    </row>
    <row r="1465" spans="1:14" ht="12.75">
      <c r="A1465" s="3"/>
      <c r="B1465" s="3"/>
      <c r="C1465" s="3"/>
      <c r="D1465" s="3"/>
      <c r="E1465" s="3"/>
      <c r="F1465" s="3"/>
      <c r="G1465" s="3"/>
      <c r="H1465" s="3"/>
      <c r="I1465" s="3"/>
      <c r="J1465" s="3"/>
      <c r="K1465" s="3"/>
      <c r="L1465" s="3"/>
      <c r="M1465" s="3"/>
      <c r="N1465" s="3"/>
    </row>
    <row r="1466" spans="1:14" ht="12.75">
      <c r="A1466" s="3"/>
      <c r="B1466" s="3"/>
      <c r="C1466" s="3"/>
      <c r="D1466" s="3"/>
      <c r="E1466" s="3"/>
      <c r="F1466" s="3"/>
      <c r="G1466" s="3"/>
      <c r="H1466" s="3"/>
      <c r="I1466" s="3"/>
      <c r="J1466" s="3"/>
      <c r="K1466" s="3"/>
      <c r="L1466" s="3"/>
      <c r="M1466" s="3"/>
      <c r="N1466" s="3"/>
    </row>
    <row r="1467" spans="1:14" ht="12.75">
      <c r="A1467" s="3"/>
      <c r="B1467" s="3"/>
      <c r="C1467" s="3"/>
      <c r="D1467" s="3"/>
      <c r="E1467" s="3"/>
      <c r="F1467" s="3"/>
      <c r="G1467" s="3"/>
      <c r="H1467" s="3"/>
      <c r="I1467" s="3"/>
      <c r="J1467" s="3"/>
      <c r="K1467" s="3"/>
      <c r="L1467" s="3"/>
      <c r="M1467" s="3"/>
      <c r="N1467" s="3"/>
    </row>
    <row r="1468" spans="1:14" ht="12.75">
      <c r="A1468" s="3"/>
      <c r="B1468" s="3"/>
      <c r="C1468" s="3"/>
      <c r="D1468" s="3"/>
      <c r="E1468" s="3"/>
      <c r="F1468" s="3"/>
      <c r="G1468" s="3"/>
      <c r="H1468" s="3"/>
      <c r="I1468" s="3"/>
      <c r="J1468" s="3"/>
      <c r="K1468" s="3"/>
      <c r="L1468" s="3"/>
      <c r="M1468" s="3"/>
      <c r="N1468" s="3"/>
    </row>
    <row r="1469" spans="1:14" ht="12.75">
      <c r="A1469" s="3"/>
      <c r="B1469" s="3"/>
      <c r="C1469" s="3"/>
      <c r="D1469" s="3"/>
      <c r="E1469" s="3"/>
      <c r="F1469" s="3"/>
      <c r="G1469" s="3"/>
      <c r="H1469" s="3"/>
      <c r="I1469" s="3"/>
      <c r="J1469" s="3"/>
      <c r="K1469" s="3"/>
      <c r="L1469" s="3"/>
      <c r="M1469" s="3"/>
      <c r="N1469" s="3"/>
    </row>
    <row r="1470" spans="1:14" ht="12.75">
      <c r="A1470" s="3"/>
      <c r="B1470" s="3"/>
      <c r="C1470" s="3"/>
      <c r="D1470" s="3"/>
      <c r="E1470" s="3"/>
      <c r="F1470" s="3"/>
      <c r="G1470" s="3"/>
      <c r="H1470" s="3"/>
      <c r="I1470" s="3"/>
      <c r="J1470" s="3"/>
      <c r="K1470" s="3"/>
      <c r="L1470" s="3"/>
      <c r="M1470" s="3"/>
      <c r="N1470" s="3"/>
    </row>
    <row r="1471" spans="1:14" ht="12.75">
      <c r="A1471" s="3"/>
      <c r="B1471" s="3"/>
      <c r="C1471" s="3"/>
      <c r="D1471" s="3"/>
      <c r="E1471" s="3"/>
      <c r="F1471" s="3"/>
      <c r="G1471" s="3"/>
      <c r="H1471" s="3"/>
      <c r="I1471" s="3"/>
      <c r="J1471" s="3"/>
      <c r="K1471" s="3"/>
      <c r="L1471" s="3"/>
      <c r="M1471" s="3"/>
      <c r="N1471" s="3"/>
    </row>
    <row r="1472" spans="1:14" ht="12.75">
      <c r="A1472" s="3"/>
      <c r="B1472" s="3"/>
      <c r="C1472" s="3"/>
      <c r="D1472" s="3"/>
      <c r="E1472" s="3"/>
      <c r="F1472" s="3"/>
      <c r="G1472" s="3"/>
      <c r="H1472" s="3"/>
      <c r="I1472" s="3"/>
      <c r="J1472" s="3"/>
      <c r="K1472" s="3"/>
      <c r="L1472" s="3"/>
      <c r="M1472" s="3"/>
      <c r="N1472" s="3"/>
    </row>
    <row r="1473" spans="1:14" ht="12.75">
      <c r="A1473" s="3"/>
      <c r="B1473" s="3"/>
      <c r="C1473" s="3"/>
      <c r="D1473" s="3"/>
      <c r="E1473" s="3"/>
      <c r="F1473" s="3"/>
      <c r="G1473" s="3"/>
      <c r="H1473" s="3"/>
      <c r="I1473" s="3"/>
      <c r="J1473" s="3"/>
      <c r="K1473" s="3"/>
      <c r="L1473" s="3"/>
      <c r="M1473" s="3"/>
      <c r="N1473" s="3"/>
    </row>
    <row r="1474" spans="1:14" ht="12.75">
      <c r="A1474" s="3"/>
      <c r="B1474" s="3"/>
      <c r="C1474" s="3"/>
      <c r="D1474" s="3"/>
      <c r="E1474" s="3"/>
      <c r="F1474" s="3"/>
      <c r="G1474" s="3"/>
      <c r="H1474" s="3"/>
      <c r="I1474" s="3"/>
      <c r="J1474" s="3"/>
      <c r="K1474" s="3"/>
      <c r="L1474" s="3"/>
      <c r="M1474" s="3"/>
      <c r="N1474" s="3"/>
    </row>
    <row r="1475" spans="1:14" ht="12.75">
      <c r="A1475" s="3"/>
      <c r="B1475" s="3"/>
      <c r="C1475" s="3"/>
      <c r="D1475" s="3"/>
      <c r="E1475" s="3"/>
      <c r="F1475" s="3"/>
      <c r="G1475" s="3"/>
      <c r="H1475" s="3"/>
      <c r="I1475" s="3"/>
      <c r="J1475" s="3"/>
      <c r="K1475" s="3"/>
      <c r="L1475" s="3"/>
      <c r="M1475" s="3"/>
      <c r="N1475" s="3"/>
    </row>
    <row r="1476" spans="1:14" ht="12.75">
      <c r="A1476" s="3"/>
      <c r="B1476" s="3"/>
      <c r="C1476" s="3"/>
      <c r="D1476" s="3"/>
      <c r="E1476" s="3"/>
      <c r="F1476" s="3"/>
      <c r="G1476" s="3"/>
      <c r="H1476" s="3"/>
      <c r="I1476" s="3"/>
      <c r="J1476" s="3"/>
      <c r="K1476" s="3"/>
      <c r="L1476" s="3"/>
      <c r="M1476" s="3"/>
      <c r="N1476" s="3"/>
    </row>
    <row r="1477" spans="1:14" ht="12.75">
      <c r="A1477" s="3"/>
      <c r="B1477" s="3"/>
      <c r="C1477" s="3"/>
      <c r="D1477" s="3"/>
      <c r="E1477" s="3"/>
      <c r="F1477" s="3"/>
      <c r="G1477" s="3"/>
      <c r="H1477" s="3"/>
      <c r="I1477" s="3"/>
      <c r="J1477" s="3"/>
      <c r="K1477" s="3"/>
      <c r="L1477" s="3"/>
      <c r="M1477" s="3"/>
      <c r="N1477" s="3"/>
    </row>
    <row r="1478" spans="1:14" ht="12.75">
      <c r="A1478" s="3"/>
      <c r="B1478" s="3"/>
      <c r="C1478" s="3"/>
      <c r="D1478" s="3"/>
      <c r="E1478" s="3"/>
      <c r="F1478" s="3"/>
      <c r="G1478" s="3"/>
      <c r="H1478" s="3"/>
      <c r="I1478" s="3"/>
      <c r="J1478" s="3"/>
      <c r="K1478" s="3"/>
      <c r="L1478" s="3"/>
      <c r="M1478" s="3"/>
      <c r="N1478" s="3"/>
    </row>
    <row r="1479" spans="1:14" ht="12.75">
      <c r="A1479" s="3"/>
      <c r="B1479" s="3"/>
      <c r="C1479" s="3"/>
      <c r="D1479" s="3"/>
      <c r="E1479" s="3"/>
      <c r="F1479" s="3"/>
      <c r="G1479" s="3"/>
      <c r="H1479" s="3"/>
      <c r="I1479" s="3"/>
      <c r="J1479" s="3"/>
      <c r="K1479" s="3"/>
      <c r="L1479" s="3"/>
      <c r="M1479" s="3"/>
      <c r="N1479" s="3"/>
    </row>
    <row r="1480" spans="1:14" ht="12.75">
      <c r="A1480" s="3"/>
      <c r="B1480" s="3"/>
      <c r="C1480" s="3"/>
      <c r="D1480" s="3"/>
      <c r="E1480" s="3"/>
      <c r="F1480" s="3"/>
      <c r="G1480" s="3"/>
      <c r="H1480" s="3"/>
      <c r="I1480" s="3"/>
      <c r="J1480" s="3"/>
      <c r="K1480" s="3"/>
      <c r="L1480" s="3"/>
      <c r="M1480" s="3"/>
      <c r="N1480" s="3"/>
    </row>
    <row r="1481" spans="1:14" ht="12.75">
      <c r="A1481" s="3"/>
      <c r="B1481" s="3"/>
      <c r="C1481" s="3"/>
      <c r="D1481" s="3"/>
      <c r="E1481" s="3"/>
      <c r="F1481" s="3"/>
      <c r="G1481" s="3"/>
      <c r="H1481" s="3"/>
      <c r="I1481" s="3"/>
      <c r="J1481" s="3"/>
      <c r="K1481" s="3"/>
      <c r="L1481" s="3"/>
      <c r="M1481" s="3"/>
      <c r="N1481" s="3"/>
    </row>
    <row r="1482" spans="1:14" ht="12.75">
      <c r="A1482" s="3"/>
      <c r="B1482" s="3"/>
      <c r="C1482" s="3"/>
      <c r="D1482" s="3"/>
      <c r="E1482" s="3"/>
      <c r="F1482" s="3"/>
      <c r="G1482" s="3"/>
      <c r="H1482" s="3"/>
      <c r="I1482" s="3"/>
      <c r="J1482" s="3"/>
      <c r="K1482" s="3"/>
      <c r="L1482" s="3"/>
      <c r="M1482" s="3"/>
      <c r="N1482" s="3"/>
    </row>
    <row r="1483" spans="1:14" ht="12.75">
      <c r="A1483" s="3"/>
      <c r="B1483" s="3"/>
      <c r="C1483" s="3"/>
      <c r="D1483" s="3"/>
      <c r="E1483" s="3"/>
      <c r="F1483" s="3"/>
      <c r="G1483" s="3"/>
      <c r="H1483" s="3"/>
      <c r="I1483" s="3"/>
      <c r="J1483" s="3"/>
      <c r="K1483" s="3"/>
      <c r="L1483" s="3"/>
      <c r="M1483" s="3"/>
      <c r="N1483" s="3"/>
    </row>
    <row r="1484" spans="1:14" ht="12.75">
      <c r="A1484" s="3"/>
      <c r="B1484" s="3"/>
      <c r="C1484" s="3"/>
      <c r="D1484" s="3"/>
      <c r="E1484" s="3"/>
      <c r="F1484" s="3"/>
      <c r="G1484" s="3"/>
      <c r="H1484" s="3"/>
      <c r="I1484" s="3"/>
      <c r="J1484" s="3"/>
      <c r="K1484" s="3"/>
      <c r="L1484" s="3"/>
      <c r="M1484" s="3"/>
      <c r="N1484" s="3"/>
    </row>
    <row r="1485" spans="1:14" ht="12.75">
      <c r="A1485" s="3"/>
      <c r="B1485" s="3"/>
      <c r="C1485" s="3"/>
      <c r="D1485" s="3"/>
      <c r="E1485" s="3"/>
      <c r="F1485" s="3"/>
      <c r="G1485" s="3"/>
      <c r="H1485" s="3"/>
      <c r="I1485" s="3"/>
      <c r="J1485" s="3"/>
      <c r="K1485" s="3"/>
      <c r="L1485" s="3"/>
      <c r="M1485" s="3"/>
      <c r="N1485" s="3"/>
    </row>
    <row r="1486" spans="1:14" ht="12.75">
      <c r="A1486" s="3"/>
      <c r="B1486" s="3"/>
      <c r="C1486" s="3"/>
      <c r="D1486" s="3"/>
      <c r="E1486" s="3"/>
      <c r="F1486" s="3"/>
      <c r="G1486" s="3"/>
      <c r="H1486" s="3"/>
      <c r="I1486" s="3"/>
      <c r="J1486" s="3"/>
      <c r="K1486" s="3"/>
      <c r="L1486" s="3"/>
      <c r="M1486" s="3"/>
      <c r="N1486" s="3"/>
    </row>
    <row r="1487" spans="1:14" ht="12.75">
      <c r="A1487" s="3"/>
      <c r="B1487" s="3"/>
      <c r="C1487" s="3"/>
      <c r="D1487" s="3"/>
      <c r="E1487" s="3"/>
      <c r="F1487" s="3"/>
      <c r="G1487" s="3"/>
      <c r="H1487" s="3"/>
      <c r="I1487" s="3"/>
      <c r="J1487" s="3"/>
      <c r="K1487" s="3"/>
      <c r="L1487" s="3"/>
      <c r="M1487" s="3"/>
      <c r="N1487" s="3"/>
    </row>
    <row r="1488" spans="1:14" ht="12.75">
      <c r="A1488" s="3"/>
      <c r="B1488" s="3"/>
      <c r="C1488" s="3"/>
      <c r="D1488" s="3"/>
      <c r="E1488" s="3"/>
      <c r="F1488" s="3"/>
      <c r="G1488" s="3"/>
      <c r="H1488" s="3"/>
      <c r="I1488" s="3"/>
      <c r="J1488" s="3"/>
      <c r="K1488" s="3"/>
      <c r="L1488" s="3"/>
      <c r="M1488" s="3"/>
      <c r="N1488" s="3"/>
    </row>
    <row r="1489" spans="1:14" ht="12.75">
      <c r="A1489" s="3"/>
      <c r="B1489" s="3"/>
      <c r="C1489" s="3"/>
      <c r="D1489" s="3"/>
      <c r="E1489" s="3"/>
      <c r="F1489" s="3"/>
      <c r="G1489" s="3"/>
      <c r="H1489" s="3"/>
      <c r="I1489" s="3"/>
      <c r="J1489" s="3"/>
      <c r="K1489" s="3"/>
      <c r="L1489" s="3"/>
      <c r="M1489" s="3"/>
      <c r="N1489" s="3"/>
    </row>
    <row r="1490" spans="1:14" ht="12.75">
      <c r="A1490" s="3"/>
      <c r="B1490" s="3"/>
      <c r="C1490" s="3"/>
      <c r="D1490" s="3"/>
      <c r="E1490" s="3"/>
      <c r="F1490" s="3"/>
      <c r="G1490" s="3"/>
      <c r="H1490" s="3"/>
      <c r="I1490" s="3"/>
      <c r="J1490" s="3"/>
      <c r="K1490" s="3"/>
      <c r="L1490" s="3"/>
      <c r="M1490" s="3"/>
      <c r="N1490" s="3"/>
    </row>
    <row r="1491" spans="1:14" ht="12.75">
      <c r="A1491" s="3"/>
      <c r="B1491" s="3"/>
      <c r="C1491" s="3"/>
      <c r="D1491" s="3"/>
      <c r="E1491" s="3"/>
      <c r="F1491" s="3"/>
      <c r="G1491" s="3"/>
      <c r="H1491" s="3"/>
      <c r="I1491" s="3"/>
      <c r="J1491" s="3"/>
      <c r="K1491" s="3"/>
      <c r="L1491" s="3"/>
      <c r="M1491" s="3"/>
      <c r="N1491" s="3"/>
    </row>
    <row r="1492" spans="1:14" ht="12.75">
      <c r="A1492" s="3"/>
      <c r="B1492" s="3"/>
      <c r="C1492" s="3"/>
      <c r="D1492" s="3"/>
      <c r="E1492" s="3"/>
      <c r="F1492" s="3"/>
      <c r="G1492" s="3"/>
      <c r="H1492" s="3"/>
      <c r="I1492" s="3"/>
      <c r="J1492" s="3"/>
      <c r="K1492" s="3"/>
      <c r="L1492" s="3"/>
      <c r="M1492" s="3"/>
      <c r="N1492" s="3"/>
    </row>
    <row r="1493" spans="1:14" ht="12.75">
      <c r="A1493" s="3"/>
      <c r="B1493" s="3"/>
      <c r="C1493" s="3"/>
      <c r="D1493" s="3"/>
      <c r="E1493" s="3"/>
      <c r="F1493" s="3"/>
      <c r="G1493" s="3"/>
      <c r="H1493" s="3"/>
      <c r="I1493" s="3"/>
      <c r="J1493" s="3"/>
      <c r="K1493" s="3"/>
      <c r="L1493" s="3"/>
      <c r="M1493" s="3"/>
      <c r="N1493" s="3"/>
    </row>
    <row r="1494" spans="1:14" ht="12.75">
      <c r="A1494" s="3"/>
      <c r="B1494" s="3"/>
      <c r="C1494" s="3"/>
      <c r="D1494" s="3"/>
      <c r="E1494" s="3"/>
      <c r="F1494" s="3"/>
      <c r="G1494" s="3"/>
      <c r="H1494" s="3"/>
      <c r="I1494" s="3"/>
      <c r="J1494" s="3"/>
      <c r="K1494" s="3"/>
      <c r="L1494" s="3"/>
      <c r="M1494" s="3"/>
      <c r="N1494" s="3"/>
    </row>
    <row r="1495" spans="1:14" ht="12.75">
      <c r="A1495" s="3"/>
      <c r="B1495" s="3"/>
      <c r="C1495" s="3"/>
      <c r="D1495" s="3"/>
      <c r="E1495" s="3"/>
      <c r="F1495" s="3"/>
      <c r="G1495" s="3"/>
      <c r="H1495" s="3"/>
      <c r="I1495" s="3"/>
      <c r="J1495" s="3"/>
      <c r="K1495" s="3"/>
      <c r="L1495" s="3"/>
      <c r="M1495" s="3"/>
      <c r="N1495" s="3"/>
    </row>
    <row r="1496" spans="1:14" ht="12.75">
      <c r="A1496" s="3"/>
      <c r="B1496" s="3"/>
      <c r="C1496" s="3"/>
      <c r="D1496" s="3"/>
      <c r="E1496" s="3"/>
      <c r="F1496" s="3"/>
      <c r="G1496" s="3"/>
      <c r="H1496" s="3"/>
      <c r="I1496" s="3"/>
      <c r="J1496" s="3"/>
      <c r="K1496" s="3"/>
      <c r="L1496" s="3"/>
      <c r="M1496" s="3"/>
      <c r="N1496" s="3"/>
    </row>
    <row r="1497" spans="1:14" ht="12.75">
      <c r="A1497" s="3"/>
      <c r="B1497" s="3"/>
      <c r="C1497" s="3"/>
      <c r="D1497" s="3"/>
      <c r="E1497" s="3"/>
      <c r="F1497" s="3"/>
      <c r="G1497" s="3"/>
      <c r="H1497" s="3"/>
      <c r="I1497" s="3"/>
      <c r="J1497" s="3"/>
      <c r="K1497" s="3"/>
      <c r="L1497" s="3"/>
      <c r="M1497" s="3"/>
      <c r="N1497" s="3"/>
    </row>
    <row r="1498" spans="1:14" ht="12.75">
      <c r="A1498" s="3"/>
      <c r="B1498" s="3"/>
      <c r="C1498" s="3"/>
      <c r="D1498" s="3"/>
      <c r="E1498" s="3"/>
      <c r="F1498" s="3"/>
      <c r="G1498" s="3"/>
      <c r="H1498" s="3"/>
      <c r="I1498" s="3"/>
      <c r="J1498" s="3"/>
      <c r="K1498" s="3"/>
      <c r="L1498" s="3"/>
      <c r="M1498" s="3"/>
      <c r="N1498" s="3"/>
    </row>
    <row r="1499" spans="1:14" ht="12.75">
      <c r="A1499" s="3"/>
      <c r="B1499" s="3"/>
      <c r="C1499" s="3"/>
      <c r="D1499" s="3"/>
      <c r="E1499" s="3"/>
      <c r="F1499" s="3"/>
      <c r="G1499" s="3"/>
      <c r="H1499" s="3"/>
      <c r="I1499" s="3"/>
      <c r="J1499" s="3"/>
      <c r="K1499" s="3"/>
      <c r="L1499" s="3"/>
      <c r="M1499" s="3"/>
      <c r="N1499" s="3"/>
    </row>
    <row r="1500" spans="1:14" ht="12.75">
      <c r="A1500" s="3"/>
      <c r="B1500" s="3"/>
      <c r="C1500" s="3"/>
      <c r="D1500" s="3"/>
      <c r="E1500" s="3"/>
      <c r="F1500" s="3"/>
      <c r="G1500" s="3"/>
      <c r="H1500" s="3"/>
      <c r="I1500" s="3"/>
      <c r="J1500" s="3"/>
      <c r="K1500" s="3"/>
      <c r="L1500" s="3"/>
      <c r="M1500" s="3"/>
      <c r="N1500" s="3"/>
    </row>
    <row r="1501" spans="1:14" ht="12.75">
      <c r="A1501" s="3"/>
      <c r="B1501" s="3"/>
      <c r="C1501" s="3"/>
      <c r="D1501" s="3"/>
      <c r="E1501" s="3"/>
      <c r="F1501" s="3"/>
      <c r="G1501" s="3"/>
      <c r="H1501" s="3"/>
      <c r="I1501" s="3"/>
      <c r="J1501" s="3"/>
      <c r="K1501" s="3"/>
      <c r="L1501" s="3"/>
      <c r="M1501" s="3"/>
      <c r="N1501" s="3"/>
    </row>
    <row r="1502" spans="1:14" ht="12.75">
      <c r="A1502" s="3"/>
      <c r="B1502" s="3"/>
      <c r="C1502" s="3"/>
      <c r="D1502" s="3"/>
      <c r="E1502" s="3"/>
      <c r="F1502" s="3"/>
      <c r="G1502" s="3"/>
      <c r="H1502" s="3"/>
      <c r="I1502" s="3"/>
      <c r="J1502" s="3"/>
      <c r="K1502" s="3"/>
      <c r="L1502" s="3"/>
      <c r="M1502" s="3"/>
      <c r="N1502" s="3"/>
    </row>
    <row r="1503" spans="1:14" ht="12.75">
      <c r="A1503" s="3"/>
      <c r="B1503" s="3"/>
      <c r="C1503" s="3"/>
      <c r="D1503" s="3"/>
      <c r="E1503" s="3"/>
      <c r="F1503" s="3"/>
      <c r="G1503" s="3"/>
      <c r="H1503" s="3"/>
      <c r="I1503" s="3"/>
      <c r="J1503" s="3"/>
      <c r="K1503" s="3"/>
      <c r="L1503" s="3"/>
      <c r="M1503" s="3"/>
      <c r="N1503" s="3"/>
    </row>
    <row r="1504" spans="1:14" ht="12.75">
      <c r="A1504" s="3"/>
      <c r="B1504" s="3"/>
      <c r="C1504" s="3"/>
      <c r="D1504" s="3"/>
      <c r="E1504" s="3"/>
      <c r="F1504" s="3"/>
      <c r="G1504" s="3"/>
      <c r="H1504" s="3"/>
      <c r="I1504" s="3"/>
      <c r="J1504" s="3"/>
      <c r="K1504" s="3"/>
      <c r="L1504" s="3"/>
      <c r="M1504" s="3"/>
      <c r="N1504" s="3"/>
    </row>
    <row r="1505" spans="1:14" ht="12.75">
      <c r="A1505" s="3"/>
      <c r="B1505" s="3"/>
      <c r="C1505" s="3"/>
      <c r="D1505" s="3"/>
      <c r="E1505" s="3"/>
      <c r="F1505" s="3"/>
      <c r="G1505" s="3"/>
      <c r="H1505" s="3"/>
      <c r="I1505" s="3"/>
      <c r="J1505" s="3"/>
      <c r="K1505" s="3"/>
      <c r="L1505" s="3"/>
      <c r="M1505" s="3"/>
      <c r="N1505" s="3"/>
    </row>
    <row r="1506" spans="1:14" ht="12.75">
      <c r="A1506" s="3"/>
      <c r="B1506" s="3"/>
      <c r="C1506" s="3"/>
      <c r="D1506" s="3"/>
      <c r="E1506" s="3"/>
      <c r="F1506" s="3"/>
      <c r="G1506" s="3"/>
      <c r="H1506" s="3"/>
      <c r="I1506" s="3"/>
      <c r="J1506" s="3"/>
      <c r="K1506" s="3"/>
      <c r="L1506" s="3"/>
      <c r="M1506" s="3"/>
      <c r="N1506" s="3"/>
    </row>
    <row r="1507" spans="1:14" ht="12.75">
      <c r="A1507" s="3"/>
      <c r="B1507" s="3"/>
      <c r="C1507" s="3"/>
      <c r="D1507" s="3"/>
      <c r="E1507" s="3"/>
      <c r="F1507" s="3"/>
      <c r="G1507" s="3"/>
      <c r="H1507" s="3"/>
      <c r="I1507" s="3"/>
      <c r="J1507" s="3"/>
      <c r="K1507" s="3"/>
      <c r="L1507" s="3"/>
      <c r="M1507" s="3"/>
      <c r="N1507" s="3"/>
    </row>
    <row r="1508" spans="1:14" ht="12.75">
      <c r="A1508" s="3"/>
      <c r="B1508" s="3"/>
      <c r="C1508" s="3"/>
      <c r="D1508" s="3"/>
      <c r="E1508" s="3"/>
      <c r="F1508" s="3"/>
      <c r="G1508" s="3"/>
      <c r="H1508" s="3"/>
      <c r="I1508" s="3"/>
      <c r="J1508" s="3"/>
      <c r="K1508" s="3"/>
      <c r="L1508" s="3"/>
      <c r="M1508" s="3"/>
      <c r="N1508" s="3"/>
    </row>
    <row r="1509" spans="1:14" ht="12.75">
      <c r="A1509" s="3"/>
      <c r="B1509" s="3"/>
      <c r="C1509" s="3"/>
      <c r="D1509" s="3"/>
      <c r="E1509" s="3"/>
      <c r="F1509" s="3"/>
      <c r="G1509" s="3"/>
      <c r="H1509" s="3"/>
      <c r="I1509" s="3"/>
      <c r="J1509" s="3"/>
      <c r="K1509" s="3"/>
      <c r="L1509" s="3"/>
      <c r="M1509" s="3"/>
      <c r="N1509" s="3"/>
    </row>
    <row r="1510" spans="1:14" ht="12.75">
      <c r="A1510" s="3"/>
      <c r="B1510" s="3"/>
      <c r="C1510" s="3"/>
      <c r="D1510" s="3"/>
      <c r="E1510" s="3"/>
      <c r="F1510" s="3"/>
      <c r="G1510" s="3"/>
      <c r="H1510" s="3"/>
      <c r="I1510" s="3"/>
      <c r="J1510" s="3"/>
      <c r="K1510" s="3"/>
      <c r="L1510" s="3"/>
      <c r="M1510" s="3"/>
      <c r="N1510" s="3"/>
    </row>
    <row r="1511" spans="1:14" ht="12.75">
      <c r="A1511" s="3"/>
      <c r="B1511" s="3"/>
      <c r="C1511" s="3"/>
      <c r="D1511" s="3"/>
      <c r="E1511" s="3"/>
      <c r="F1511" s="3"/>
      <c r="G1511" s="3"/>
      <c r="H1511" s="3"/>
      <c r="I1511" s="3"/>
      <c r="J1511" s="3"/>
      <c r="K1511" s="3"/>
      <c r="L1511" s="3"/>
      <c r="M1511" s="3"/>
      <c r="N1511" s="3"/>
    </row>
    <row r="1512" spans="1:14" ht="12.75">
      <c r="A1512" s="3"/>
      <c r="B1512" s="3"/>
      <c r="C1512" s="3"/>
      <c r="D1512" s="3"/>
      <c r="E1512" s="3"/>
      <c r="F1512" s="3"/>
      <c r="G1512" s="3"/>
      <c r="H1512" s="3"/>
      <c r="I1512" s="3"/>
      <c r="J1512" s="3"/>
      <c r="K1512" s="3"/>
      <c r="L1512" s="3"/>
      <c r="M1512" s="3"/>
      <c r="N1512" s="3"/>
    </row>
    <row r="1513" spans="1:14" ht="12.75">
      <c r="A1513" s="3"/>
      <c r="B1513" s="3"/>
      <c r="C1513" s="3"/>
      <c r="D1513" s="3"/>
      <c r="E1513" s="3"/>
      <c r="F1513" s="3"/>
      <c r="G1513" s="3"/>
      <c r="H1513" s="3"/>
      <c r="I1513" s="3"/>
      <c r="J1513" s="3"/>
      <c r="K1513" s="3"/>
      <c r="L1513" s="3"/>
      <c r="M1513" s="3"/>
      <c r="N1513" s="3"/>
    </row>
    <row r="1514" spans="1:14" ht="12.75">
      <c r="A1514" s="3"/>
      <c r="B1514" s="3"/>
      <c r="C1514" s="3"/>
      <c r="D1514" s="3"/>
      <c r="E1514" s="3"/>
      <c r="F1514" s="3"/>
      <c r="G1514" s="3"/>
      <c r="H1514" s="3"/>
      <c r="I1514" s="3"/>
      <c r="J1514" s="3"/>
      <c r="K1514" s="3"/>
      <c r="L1514" s="3"/>
      <c r="M1514" s="3"/>
      <c r="N1514" s="3"/>
    </row>
    <row r="1515" spans="1:14" ht="12.75">
      <c r="A1515" s="3"/>
      <c r="B1515" s="3"/>
      <c r="C1515" s="3"/>
      <c r="D1515" s="3"/>
      <c r="E1515" s="3"/>
      <c r="F1515" s="3"/>
      <c r="G1515" s="3"/>
      <c r="H1515" s="3"/>
      <c r="I1515" s="3"/>
      <c r="J1515" s="3"/>
      <c r="K1515" s="3"/>
      <c r="L1515" s="3"/>
      <c r="M1515" s="3"/>
      <c r="N1515" s="3"/>
    </row>
    <row r="1516" spans="1:14" ht="12.75">
      <c r="A1516" s="3"/>
      <c r="B1516" s="3"/>
      <c r="C1516" s="3"/>
      <c r="D1516" s="3"/>
      <c r="E1516" s="3"/>
      <c r="F1516" s="3"/>
      <c r="G1516" s="3"/>
      <c r="H1516" s="3"/>
      <c r="I1516" s="3"/>
      <c r="J1516" s="3"/>
      <c r="K1516" s="3"/>
      <c r="L1516" s="3"/>
      <c r="M1516" s="3"/>
      <c r="N1516" s="3"/>
    </row>
    <row r="1517" spans="1:14" ht="12.75">
      <c r="A1517" s="3"/>
      <c r="B1517" s="3"/>
      <c r="C1517" s="3"/>
      <c r="D1517" s="3"/>
      <c r="E1517" s="3"/>
      <c r="F1517" s="3"/>
      <c r="G1517" s="3"/>
      <c r="H1517" s="3"/>
      <c r="I1517" s="3"/>
      <c r="J1517" s="3"/>
      <c r="K1517" s="3"/>
      <c r="L1517" s="3"/>
      <c r="M1517" s="3"/>
      <c r="N1517" s="3"/>
    </row>
    <row r="1518" spans="1:14" ht="12.75">
      <c r="A1518" s="3"/>
      <c r="B1518" s="3"/>
      <c r="C1518" s="3"/>
      <c r="E1518" s="3"/>
      <c r="F1518" s="3"/>
      <c r="G1518" s="3"/>
      <c r="H1518" s="3"/>
      <c r="I1518" s="3"/>
      <c r="J1518" s="3"/>
      <c r="K1518" s="3"/>
      <c r="L1518" s="3"/>
      <c r="M1518" s="3"/>
      <c r="N1518" s="3"/>
    </row>
    <row r="1519" spans="1:14" ht="12.75">
      <c r="A1519" s="3"/>
      <c r="B1519" s="3"/>
      <c r="C1519" s="3"/>
      <c r="F1519" s="3"/>
      <c r="G1519" s="3"/>
      <c r="H1519" s="3"/>
      <c r="I1519" s="3"/>
      <c r="J1519" s="3"/>
      <c r="K1519" s="3"/>
      <c r="L1519" s="3"/>
      <c r="M1519" s="3"/>
      <c r="N1519" s="3"/>
    </row>
    <row r="1520" spans="1:14" ht="12.75">
      <c r="A1520" s="3"/>
      <c r="B1520" s="3"/>
      <c r="C1520" s="3"/>
      <c r="F1520" s="3"/>
      <c r="G1520" s="3"/>
      <c r="H1520" s="3"/>
      <c r="I1520" s="3"/>
      <c r="J1520" s="3"/>
      <c r="K1520" s="3"/>
      <c r="L1520" s="3"/>
      <c r="M1520" s="3"/>
      <c r="N1520" s="3"/>
    </row>
    <row r="1521" spans="1:14" ht="12.75">
      <c r="A1521" s="3"/>
      <c r="B1521" s="3"/>
      <c r="C1521" s="3"/>
      <c r="F1521" s="3"/>
      <c r="G1521" s="3"/>
      <c r="H1521" s="3"/>
      <c r="I1521" s="3"/>
      <c r="J1521" s="3"/>
      <c r="K1521" s="3"/>
      <c r="L1521" s="3"/>
      <c r="M1521" s="3"/>
      <c r="N1521" s="3"/>
    </row>
    <row r="1522" spans="1:14" ht="12.75">
      <c r="A1522" s="3"/>
      <c r="B1522" s="3"/>
      <c r="C1522" s="3"/>
      <c r="F1522" s="3"/>
      <c r="G1522" s="3"/>
      <c r="H1522" s="3"/>
      <c r="I1522" s="3"/>
      <c r="J1522" s="3"/>
      <c r="K1522" s="3"/>
      <c r="L1522" s="3"/>
      <c r="M1522" s="3"/>
      <c r="N1522" s="3"/>
    </row>
    <row r="1523" spans="1:14" ht="12.75">
      <c r="A1523" s="3"/>
      <c r="B1523" s="3"/>
      <c r="C1523" s="3"/>
      <c r="F1523" s="3"/>
      <c r="G1523" s="3"/>
      <c r="H1523" s="3"/>
      <c r="I1523" s="3"/>
      <c r="J1523" s="3"/>
      <c r="K1523" s="3"/>
      <c r="L1523" s="3"/>
      <c r="M1523" s="3"/>
      <c r="N1523" s="3"/>
    </row>
    <row r="1524" spans="1:14" ht="12.75">
      <c r="A1524" s="3"/>
      <c r="B1524" s="3"/>
      <c r="C1524" s="3"/>
      <c r="F1524" s="3"/>
      <c r="G1524" s="3"/>
      <c r="H1524" s="3"/>
      <c r="I1524" s="3"/>
      <c r="J1524" s="3"/>
      <c r="K1524" s="3"/>
      <c r="L1524" s="3"/>
      <c r="M1524" s="3"/>
      <c r="N1524" s="3"/>
    </row>
    <row r="1525" spans="1:14" ht="12.75">
      <c r="A1525" s="3"/>
      <c r="B1525" s="3"/>
      <c r="C1525" s="3"/>
      <c r="F1525" s="3"/>
      <c r="G1525" s="3"/>
      <c r="H1525" s="3"/>
      <c r="I1525" s="3"/>
      <c r="J1525" s="3"/>
      <c r="K1525" s="3"/>
      <c r="L1525" s="3"/>
      <c r="M1525" s="3"/>
      <c r="N1525" s="3"/>
    </row>
    <row r="1526" spans="1:14" ht="12.75">
      <c r="A1526" s="3"/>
      <c r="B1526" s="3"/>
      <c r="C1526" s="3"/>
      <c r="G1526" s="3"/>
      <c r="H1526" s="3"/>
      <c r="I1526" s="3"/>
      <c r="J1526" s="3"/>
      <c r="K1526" s="3"/>
      <c r="L1526" s="3"/>
      <c r="M1526" s="3"/>
      <c r="N1526" s="3"/>
    </row>
    <row r="1527" spans="1:14" ht="12.75">
      <c r="A1527" s="3"/>
      <c r="B1527" s="3"/>
      <c r="C1527" s="3"/>
      <c r="G1527" s="3"/>
      <c r="H1527" s="3"/>
      <c r="I1527" s="3"/>
      <c r="J1527" s="3"/>
      <c r="K1527" s="3"/>
      <c r="L1527" s="3"/>
      <c r="M1527" s="3"/>
      <c r="N1527" s="3"/>
    </row>
    <row r="1528" spans="1:14" ht="12.75">
      <c r="A1528" s="3"/>
      <c r="B1528" s="3"/>
      <c r="C1528" s="3"/>
      <c r="G1528" s="3"/>
      <c r="H1528" s="3"/>
      <c r="I1528" s="3"/>
      <c r="J1528" s="3"/>
      <c r="K1528" s="3"/>
      <c r="L1528" s="3"/>
      <c r="M1528" s="3"/>
      <c r="N1528" s="3"/>
    </row>
    <row r="1529" spans="1:14" ht="12.75">
      <c r="A1529" s="3"/>
      <c r="B1529" s="3"/>
      <c r="C1529" s="3"/>
      <c r="G1529" s="3"/>
      <c r="H1529" s="3"/>
      <c r="I1529" s="3"/>
      <c r="J1529" s="3"/>
      <c r="K1529" s="3"/>
      <c r="L1529" s="3"/>
      <c r="M1529" s="3"/>
      <c r="N1529" s="3"/>
    </row>
    <row r="1530" spans="1:14" ht="12.75">
      <c r="A1530" s="3"/>
      <c r="B1530" s="3"/>
      <c r="C1530" s="3"/>
      <c r="G1530" s="3"/>
      <c r="H1530" s="3"/>
      <c r="I1530" s="3"/>
      <c r="J1530" s="3"/>
      <c r="K1530" s="3"/>
      <c r="L1530" s="3"/>
      <c r="M1530" s="3"/>
      <c r="N1530" s="3"/>
    </row>
    <row r="1531" spans="1:14" ht="12.75">
      <c r="A1531" s="3"/>
      <c r="B1531" s="3"/>
      <c r="C1531" s="3"/>
      <c r="G1531" s="3"/>
      <c r="H1531" s="3"/>
      <c r="I1531" s="3"/>
      <c r="J1531" s="3"/>
      <c r="K1531" s="3"/>
      <c r="L1531" s="3"/>
      <c r="M1531" s="3"/>
      <c r="N1531" s="3"/>
    </row>
  </sheetData>
  <sheetProtection/>
  <mergeCells count="3">
    <mergeCell ref="B6:C6"/>
    <mergeCell ref="F6:G6"/>
    <mergeCell ref="F8:I8"/>
  </mergeCells>
  <hyperlinks>
    <hyperlink ref="A515" r:id="rId1" display="   G0KSC LFA = G0KSC"/>
    <hyperlink ref="D502" r:id="rId2" display="M2inc = M2inc"/>
    <hyperlink ref="A510" r:id="rId3" display="   DK7ZB = DK7ZB"/>
    <hyperlink ref="A518" r:id="rId4" display="   I0JXX = I0JXX"/>
    <hyperlink ref="A514" r:id="rId5" display="   Flexa = FlexaYagi"/>
    <hyperlink ref="A517" r:id="rId6" display="   HG = HYGAIN"/>
    <hyperlink ref="A501" r:id="rId7" display="   CC = Cushcraft"/>
    <hyperlink ref="A513" r:id="rId8" display="   F9FT = F9FT"/>
    <hyperlink ref="A499" r:id="rId9" display="   BVO = Eagle/DJ9BV"/>
    <hyperlink ref="A508" r:id="rId10" display="   DJ9BV = DJ9BV"/>
    <hyperlink ref="A509" r:id="rId11" display="   DJ9BV OPT = DJ9BV"/>
    <hyperlink ref="A505" r:id="rId12" display="http://www.ct1ffu.com/site/"/>
    <hyperlink ref="A521" r:id="rId13" display="   WiMo = WiMo"/>
    <hyperlink ref="A516" r:id="rId14" display="   G4CQM = G4CQM"/>
    <hyperlink ref="A522" r:id="rId15" display="DG7YBN = DG7YBN"/>
    <hyperlink ref="A497" r:id="rId16" display="   Dual = Dual"/>
    <hyperlink ref="A511" r:id="rId17" display="   Dual=Antennas-Amplifiers"/>
    <hyperlink ref="A507" r:id="rId18" display="DG7YBN = DG7YBN"/>
    <hyperlink ref="A495" r:id="rId19" display="7Arrays = 7Arrays"/>
    <hyperlink ref="A520" r:id="rId20" display="InnoVAntennas = G0KSC"/>
    <hyperlink ref="E507" r:id="rId21" display="R3RAV"/>
    <hyperlink ref="D515" r:id="rId22" display="YU7EF = YU7EF"/>
    <hyperlink ref="E505:G505" r:id="rId23" display="PA144-Antennas=Antenna-Amplifiers"/>
    <hyperlink ref="A498" r:id="rId24" display="   Dual = Dual"/>
  </hyperlinks>
  <printOptions/>
  <pageMargins left="0.75" right="0.75" top="1" bottom="1" header="0.5" footer="0.5"/>
  <pageSetup horizontalDpi="300" verticalDpi="300" orientation="portrait" r:id="rId25"/>
</worksheet>
</file>

<file path=xl/worksheets/sheet3.xml><?xml version="1.0" encoding="utf-8"?>
<worksheet xmlns="http://schemas.openxmlformats.org/spreadsheetml/2006/main" xmlns:r="http://schemas.openxmlformats.org/officeDocument/2006/relationships">
  <sheetPr codeName="Tabelle4"/>
  <dimension ref="A1:AC2117"/>
  <sheetViews>
    <sheetView zoomScalePageLayoutView="0" workbookViewId="0" topLeftCell="A1">
      <pane ySplit="10" topLeftCell="A56" activePane="bottomLeft" state="frozen"/>
      <selection pane="topLeft" activeCell="A1" sqref="A1"/>
      <selection pane="bottomLeft" activeCell="A1" sqref="A1"/>
    </sheetView>
  </sheetViews>
  <sheetFormatPr defaultColWidth="9.140625" defaultRowHeight="12.75"/>
  <cols>
    <col min="1" max="1" width="25.28125" style="3" customWidth="1"/>
    <col min="2" max="2" width="6.7109375" style="44" customWidth="1"/>
    <col min="3" max="3" width="6.7109375" style="3" customWidth="1"/>
    <col min="4" max="5" width="6.7109375" style="295" customWidth="1"/>
    <col min="6" max="6" width="6.7109375" style="3" customWidth="1"/>
    <col min="7" max="7" width="10.8515625" style="44" customWidth="1"/>
    <col min="8" max="8" width="6.7109375" style="32" customWidth="1"/>
    <col min="9" max="9" width="9.140625" style="3" customWidth="1"/>
    <col min="10" max="10" width="6.7109375" style="3" customWidth="1"/>
    <col min="11" max="11" width="6.7109375" style="44" customWidth="1"/>
    <col min="12" max="12" width="9.00390625" style="3" bestFit="1" customWidth="1"/>
    <col min="13" max="14" width="6.7109375" style="3" customWidth="1"/>
    <col min="15" max="15" width="6.7109375" style="44" customWidth="1"/>
    <col min="16" max="16" width="6.7109375" style="3" customWidth="1"/>
    <col min="17" max="17" width="7.7109375" style="3" customWidth="1"/>
    <col min="18" max="19" width="7.7109375" style="32" customWidth="1"/>
    <col min="20" max="20" width="7.140625" style="5" customWidth="1"/>
    <col min="21" max="21" width="11.8515625" style="3" customWidth="1"/>
    <col min="22" max="22" width="14.7109375" style="3" customWidth="1"/>
    <col min="23" max="23" width="10.7109375" style="3" customWidth="1"/>
    <col min="24" max="24" width="1.7109375" style="3" customWidth="1"/>
    <col min="25" max="27" width="9.140625" style="3" hidden="1" customWidth="1"/>
    <col min="28" max="28" width="12.28125" style="3" hidden="1" customWidth="1"/>
    <col min="29" max="29" width="8.8515625" style="3" customWidth="1"/>
    <col min="30" max="16384" width="9.140625" style="3" customWidth="1"/>
  </cols>
  <sheetData>
    <row r="1" spans="3:22" ht="12.75">
      <c r="C1" s="103"/>
      <c r="D1" s="327"/>
      <c r="E1" s="103"/>
      <c r="V1" s="38" t="s">
        <v>531</v>
      </c>
    </row>
    <row r="2" spans="2:28" ht="12.75">
      <c r="B2" s="204" t="s">
        <v>353</v>
      </c>
      <c r="C2" s="120"/>
      <c r="D2" s="49"/>
      <c r="E2" s="328"/>
      <c r="F2" s="307"/>
      <c r="G2" s="285"/>
      <c r="H2" s="192" t="s">
        <v>719</v>
      </c>
      <c r="I2" s="191"/>
      <c r="J2" s="191"/>
      <c r="P2" s="43"/>
      <c r="R2" s="50"/>
      <c r="S2" s="11"/>
      <c r="U2" s="182"/>
      <c r="V2" t="s">
        <v>178</v>
      </c>
      <c r="Y2" s="291"/>
      <c r="Z2" s="291"/>
      <c r="AA2" s="291"/>
      <c r="AB2" s="291"/>
    </row>
    <row r="3" spans="2:28" ht="12.75">
      <c r="B3" s="205" t="s">
        <v>1136</v>
      </c>
      <c r="C3" s="300"/>
      <c r="D3" s="329"/>
      <c r="E3" s="49"/>
      <c r="G3" s="161"/>
      <c r="H3" t="s">
        <v>92</v>
      </c>
      <c r="I3" s="120"/>
      <c r="J3" s="49"/>
      <c r="K3" s="49"/>
      <c r="L3" s="358">
        <v>29700</v>
      </c>
      <c r="M3" s="326" t="s">
        <v>32</v>
      </c>
      <c r="N3" s="122"/>
      <c r="Q3" s="11"/>
      <c r="R3" s="50"/>
      <c r="S3" s="182"/>
      <c r="V3" t="s">
        <v>477</v>
      </c>
      <c r="Y3" s="291"/>
      <c r="Z3" s="291"/>
      <c r="AA3" s="291"/>
      <c r="AB3" s="291"/>
    </row>
    <row r="4" spans="3:22" ht="12.75">
      <c r="C4" s="103"/>
      <c r="D4" s="44"/>
      <c r="E4" s="327"/>
      <c r="H4" s="3" t="s">
        <v>93</v>
      </c>
      <c r="K4" s="330"/>
      <c r="L4" s="371">
        <v>100600</v>
      </c>
      <c r="M4" s="190" t="s">
        <v>32</v>
      </c>
      <c r="V4" t="s">
        <v>1072</v>
      </c>
    </row>
    <row r="5" spans="4:22" ht="12.75">
      <c r="D5" s="37"/>
      <c r="E5" s="37"/>
      <c r="H5" s="3" t="s">
        <v>94</v>
      </c>
      <c r="L5" s="382">
        <v>270800</v>
      </c>
      <c r="M5" s="190" t="s">
        <v>32</v>
      </c>
      <c r="V5" s="38" t="s">
        <v>1073</v>
      </c>
    </row>
    <row r="6" spans="1:24" ht="16.5" customHeight="1">
      <c r="A6" s="103"/>
      <c r="B6" s="372"/>
      <c r="C6" s="373"/>
      <c r="D6" s="373" t="s">
        <v>579</v>
      </c>
      <c r="E6" s="374"/>
      <c r="F6" s="375">
        <v>5640</v>
      </c>
      <c r="G6" s="372" t="s">
        <v>32</v>
      </c>
      <c r="H6" s="376" t="s">
        <v>926</v>
      </c>
      <c r="I6" s="373"/>
      <c r="J6" s="373"/>
      <c r="K6" s="372"/>
      <c r="L6" s="383">
        <v>100600</v>
      </c>
      <c r="M6" s="377" t="s">
        <v>32</v>
      </c>
      <c r="N6" s="103"/>
      <c r="O6" s="111"/>
      <c r="P6" s="103"/>
      <c r="Q6" s="103"/>
      <c r="R6" s="104"/>
      <c r="S6" s="104"/>
      <c r="T6" s="135"/>
      <c r="U6" s="103"/>
      <c r="V6" s="3" t="s">
        <v>478</v>
      </c>
      <c r="W6" s="103"/>
      <c r="X6" s="103"/>
    </row>
    <row r="7" spans="1:28" s="2" customFormat="1" ht="12.75" customHeight="1">
      <c r="A7" s="385"/>
      <c r="B7" s="464"/>
      <c r="C7" s="465"/>
      <c r="D7" s="464" t="s">
        <v>853</v>
      </c>
      <c r="E7" s="466"/>
      <c r="F7" s="466"/>
      <c r="G7" s="466"/>
      <c r="H7" s="466"/>
      <c r="I7" s="466"/>
      <c r="J7" s="466"/>
      <c r="K7" s="465"/>
      <c r="L7" s="467" t="s">
        <v>861</v>
      </c>
      <c r="M7" s="468"/>
      <c r="N7" s="468"/>
      <c r="O7" s="468"/>
      <c r="P7" s="469"/>
      <c r="Q7" s="378"/>
      <c r="R7" s="379" t="s">
        <v>833</v>
      </c>
      <c r="S7" s="379" t="s">
        <v>834</v>
      </c>
      <c r="T7" s="380"/>
      <c r="U7" s="381" t="s">
        <v>835</v>
      </c>
      <c r="V7" s="384"/>
      <c r="W7" s="83"/>
      <c r="X7" s="234"/>
      <c r="Y7" s="236" t="s">
        <v>977</v>
      </c>
      <c r="Z7" s="297"/>
      <c r="AA7" s="299"/>
      <c r="AB7" s="292"/>
    </row>
    <row r="8" spans="1:28" s="2" customFormat="1" ht="12.75" customHeight="1">
      <c r="A8" s="386"/>
      <c r="B8" s="207"/>
      <c r="C8" s="189" t="s">
        <v>553</v>
      </c>
      <c r="D8" s="464"/>
      <c r="E8" s="465"/>
      <c r="F8" s="331" t="s">
        <v>108</v>
      </c>
      <c r="G8" s="286"/>
      <c r="H8" s="193"/>
      <c r="I8" s="184"/>
      <c r="J8" s="294" t="s">
        <v>555</v>
      </c>
      <c r="K8" s="289" t="s">
        <v>556</v>
      </c>
      <c r="L8" s="470" t="s">
        <v>681</v>
      </c>
      <c r="M8" s="470"/>
      <c r="N8" s="288" t="s">
        <v>554</v>
      </c>
      <c r="O8" s="293" t="s">
        <v>555</v>
      </c>
      <c r="P8" s="290" t="s">
        <v>556</v>
      </c>
      <c r="Q8" s="185" t="s">
        <v>1232</v>
      </c>
      <c r="R8" s="186" t="s">
        <v>1257</v>
      </c>
      <c r="S8" s="187" t="s">
        <v>257</v>
      </c>
      <c r="T8" s="185"/>
      <c r="U8" s="188"/>
      <c r="V8" s="78"/>
      <c r="W8" s="110" t="s">
        <v>260</v>
      </c>
      <c r="X8" s="235"/>
      <c r="Y8" s="238"/>
      <c r="Z8" s="298"/>
      <c r="AA8" s="300"/>
      <c r="AB8" s="241" t="s">
        <v>940</v>
      </c>
    </row>
    <row r="9" spans="1:28" s="2" customFormat="1" ht="12.75" customHeight="1">
      <c r="A9" s="79" t="s">
        <v>557</v>
      </c>
      <c r="B9" s="173" t="s">
        <v>558</v>
      </c>
      <c r="C9" s="80" t="s">
        <v>559</v>
      </c>
      <c r="D9" s="80" t="s">
        <v>560</v>
      </c>
      <c r="E9" s="80" t="s">
        <v>561</v>
      </c>
      <c r="F9" s="80" t="s">
        <v>700</v>
      </c>
      <c r="G9" s="173" t="s">
        <v>702</v>
      </c>
      <c r="H9" s="81" t="s">
        <v>701</v>
      </c>
      <c r="I9" s="80" t="s">
        <v>704</v>
      </c>
      <c r="J9" s="80" t="s">
        <v>700</v>
      </c>
      <c r="K9" s="173" t="s">
        <v>700</v>
      </c>
      <c r="L9" s="80" t="s">
        <v>560</v>
      </c>
      <c r="M9" s="80" t="s">
        <v>561</v>
      </c>
      <c r="N9" s="80" t="s">
        <v>700</v>
      </c>
      <c r="O9" s="173" t="s">
        <v>700</v>
      </c>
      <c r="P9" s="80" t="s">
        <v>700</v>
      </c>
      <c r="Q9" s="80" t="s">
        <v>563</v>
      </c>
      <c r="R9" s="81" t="s">
        <v>1233</v>
      </c>
      <c r="S9" s="81" t="s">
        <v>1234</v>
      </c>
      <c r="T9" s="82" t="s">
        <v>564</v>
      </c>
      <c r="U9" s="80" t="s">
        <v>565</v>
      </c>
      <c r="V9" s="83" t="s">
        <v>1253</v>
      </c>
      <c r="W9" s="110" t="s">
        <v>1193</v>
      </c>
      <c r="X9" s="235"/>
      <c r="Y9" s="314" t="s">
        <v>252</v>
      </c>
      <c r="Z9" s="239" t="s">
        <v>943</v>
      </c>
      <c r="AA9" s="240" t="s">
        <v>1177</v>
      </c>
      <c r="AB9" s="268" t="s">
        <v>942</v>
      </c>
    </row>
    <row r="10" spans="1:28" s="2" customFormat="1" ht="12.75" customHeight="1">
      <c r="A10" s="84" t="s">
        <v>566</v>
      </c>
      <c r="B10" s="208" t="s">
        <v>1165</v>
      </c>
      <c r="C10" s="85" t="s">
        <v>126</v>
      </c>
      <c r="D10" s="85" t="s">
        <v>568</v>
      </c>
      <c r="E10" s="85" t="s">
        <v>568</v>
      </c>
      <c r="F10" s="86" t="s">
        <v>567</v>
      </c>
      <c r="G10" s="287" t="s">
        <v>705</v>
      </c>
      <c r="H10" s="87" t="s">
        <v>705</v>
      </c>
      <c r="I10" s="85" t="s">
        <v>570</v>
      </c>
      <c r="J10" s="86" t="s">
        <v>567</v>
      </c>
      <c r="K10" s="174" t="s">
        <v>569</v>
      </c>
      <c r="L10" s="85" t="s">
        <v>568</v>
      </c>
      <c r="M10" s="85" t="s">
        <v>568</v>
      </c>
      <c r="N10" s="86" t="s">
        <v>567</v>
      </c>
      <c r="O10" s="174" t="s">
        <v>567</v>
      </c>
      <c r="P10" s="86" t="s">
        <v>567</v>
      </c>
      <c r="Q10" s="85" t="s">
        <v>570</v>
      </c>
      <c r="R10" s="87" t="s">
        <v>570</v>
      </c>
      <c r="S10" s="87" t="s">
        <v>570</v>
      </c>
      <c r="T10" s="88" t="s">
        <v>571</v>
      </c>
      <c r="U10" s="85" t="s">
        <v>572</v>
      </c>
      <c r="V10" s="89" t="s">
        <v>1254</v>
      </c>
      <c r="W10" s="85" t="s">
        <v>1194</v>
      </c>
      <c r="X10" s="235"/>
      <c r="Y10" s="315" t="s">
        <v>253</v>
      </c>
      <c r="Z10" s="242" t="s">
        <v>945</v>
      </c>
      <c r="AA10" s="243" t="s">
        <v>1180</v>
      </c>
      <c r="AB10" s="316" t="s">
        <v>1181</v>
      </c>
    </row>
    <row r="11" spans="2:24" s="2" customFormat="1" ht="12.75" customHeight="1">
      <c r="B11" s="134"/>
      <c r="C11" s="1"/>
      <c r="D11" s="308"/>
      <c r="E11" s="308"/>
      <c r="F11" s="1"/>
      <c r="G11" s="134"/>
      <c r="H11" s="30"/>
      <c r="I11" s="1"/>
      <c r="J11" s="1"/>
      <c r="K11" s="134"/>
      <c r="L11" s="1"/>
      <c r="M11" s="1"/>
      <c r="N11" s="1"/>
      <c r="O11" s="134"/>
      <c r="P11" s="1"/>
      <c r="Q11" s="1"/>
      <c r="R11" s="30"/>
      <c r="S11" s="30"/>
      <c r="T11" s="12"/>
      <c r="U11" s="1"/>
      <c r="V11" s="1"/>
      <c r="W11" s="1"/>
      <c r="X11" s="1"/>
    </row>
    <row r="12" spans="1:28" s="2" customFormat="1" ht="12.75" customHeight="1">
      <c r="A12" s="95" t="s">
        <v>403</v>
      </c>
      <c r="B12" s="92">
        <v>0.07</v>
      </c>
      <c r="C12" s="91">
        <v>5.34</v>
      </c>
      <c r="D12" s="301">
        <v>5.17</v>
      </c>
      <c r="E12" s="305">
        <v>3.715</v>
      </c>
      <c r="F12" s="92">
        <v>11.69</v>
      </c>
      <c r="G12" s="92">
        <f>IF(Y12&gt;0,((AA12/9000*L$6+(1-AA12/9000)*F$6)+H12)/(H12/290+1),0)</f>
        <v>13789.44861032751</v>
      </c>
      <c r="H12" s="93">
        <v>2.89</v>
      </c>
      <c r="I12" s="296">
        <f>IF(G12&gt;0,F12+2.15-10*LOG(G12),0)</f>
        <v>-27.5554690067333</v>
      </c>
      <c r="J12" s="91">
        <v>8.19</v>
      </c>
      <c r="K12" s="92">
        <v>8.52</v>
      </c>
      <c r="L12" s="92">
        <v>3.975</v>
      </c>
      <c r="M12" s="91">
        <v>2.79</v>
      </c>
      <c r="N12" s="92">
        <v>10.08</v>
      </c>
      <c r="O12" s="92">
        <v>7.63</v>
      </c>
      <c r="P12" s="91">
        <v>7.58</v>
      </c>
      <c r="Q12" s="91">
        <v>9.18</v>
      </c>
      <c r="R12" s="93" t="s">
        <v>1249</v>
      </c>
      <c r="S12" s="93" t="s">
        <v>1249</v>
      </c>
      <c r="T12" s="94">
        <v>28.1</v>
      </c>
      <c r="U12" s="91" t="s">
        <v>587</v>
      </c>
      <c r="V12" s="223" t="s">
        <v>1286</v>
      </c>
      <c r="W12" s="91" t="s">
        <v>1287</v>
      </c>
      <c r="X12" s="224"/>
      <c r="Y12" s="317">
        <v>2316.63</v>
      </c>
      <c r="Z12" s="317">
        <f>(Y12-H12)*(H12/290+1)+H12*((H12/290+1)-1)</f>
        <v>2336.8264162068967</v>
      </c>
      <c r="AA12" s="320">
        <f>(Z12-1700)*1.232876712</f>
        <v>785.1284581279023</v>
      </c>
      <c r="AB12" s="317">
        <f aca="true" t="shared" si="0" ref="AB12:AB25">Y12-G12</f>
        <v>-11472.818610327511</v>
      </c>
    </row>
    <row r="13" spans="1:28" s="2" customFormat="1" ht="12.75" customHeight="1">
      <c r="A13" s="90" t="s">
        <v>333</v>
      </c>
      <c r="B13" s="92">
        <v>0.07</v>
      </c>
      <c r="C13" s="92">
        <v>4.38</v>
      </c>
      <c r="D13" s="301">
        <v>5.25</v>
      </c>
      <c r="E13" s="301">
        <v>3.36</v>
      </c>
      <c r="F13" s="92">
        <v>10.98</v>
      </c>
      <c r="G13" s="92">
        <f aca="true" t="shared" si="1" ref="G13:G78">IF(Y13&gt;0,((AA13/9000*L$6+(1-AA13/9000)*F$6)+H13)/(H13/290+1),0)</f>
        <v>19547.171190694826</v>
      </c>
      <c r="H13" s="93">
        <v>1.42</v>
      </c>
      <c r="I13" s="296">
        <f aca="true" t="shared" si="2" ref="I13:I78">IF(G13&gt;0,F13+2.15-10*LOG(G13),0)</f>
        <v>-29.780839164550365</v>
      </c>
      <c r="J13" s="92">
        <v>7.44</v>
      </c>
      <c r="K13" s="92">
        <v>7.74</v>
      </c>
      <c r="L13" s="92">
        <v>3.9375</v>
      </c>
      <c r="M13" s="92">
        <v>2.52</v>
      </c>
      <c r="N13" s="92">
        <v>9.58</v>
      </c>
      <c r="O13" s="92">
        <v>7.18</v>
      </c>
      <c r="P13" s="92">
        <v>6.95</v>
      </c>
      <c r="Q13" s="93">
        <v>6.57</v>
      </c>
      <c r="R13" s="93" t="s">
        <v>1249</v>
      </c>
      <c r="S13" s="93" t="s">
        <v>1249</v>
      </c>
      <c r="T13" s="94">
        <v>48.9</v>
      </c>
      <c r="U13" s="91" t="s">
        <v>629</v>
      </c>
      <c r="V13" s="91" t="s">
        <v>1286</v>
      </c>
      <c r="W13" s="217" t="s">
        <v>1287</v>
      </c>
      <c r="X13" s="224"/>
      <c r="Y13" s="317">
        <v>2764.24</v>
      </c>
      <c r="Z13" s="317">
        <f aca="true" t="shared" si="3" ref="Z13:Z79">(Y13-H13)*(H13/290+1)+H13*((H13/290+1)-1)</f>
        <v>2776.3552441379306</v>
      </c>
      <c r="AA13" s="320">
        <f aca="true" t="shared" si="4" ref="AA13:AA79">(Z13-1700)*1.232876712</f>
        <v>1327.013314336729</v>
      </c>
      <c r="AB13" s="317">
        <f t="shared" si="0"/>
        <v>-16782.931190694828</v>
      </c>
    </row>
    <row r="14" spans="1:28" s="2" customFormat="1" ht="12.75" customHeight="1">
      <c r="A14" s="90" t="s">
        <v>1172</v>
      </c>
      <c r="B14" s="92">
        <v>0.14</v>
      </c>
      <c r="C14" s="92">
        <v>4.2</v>
      </c>
      <c r="D14" s="301">
        <v>5.17</v>
      </c>
      <c r="E14" s="301">
        <v>3.22</v>
      </c>
      <c r="F14" s="92">
        <v>10.85</v>
      </c>
      <c r="G14" s="92">
        <f t="shared" si="1"/>
        <v>17854.931958269382</v>
      </c>
      <c r="H14" s="93">
        <v>1.42</v>
      </c>
      <c r="I14" s="296">
        <f t="shared" si="2"/>
        <v>-29.517581995187506</v>
      </c>
      <c r="J14" s="92">
        <v>7.25</v>
      </c>
      <c r="K14" s="92">
        <v>7.59</v>
      </c>
      <c r="L14" s="92">
        <v>3.88</v>
      </c>
      <c r="M14" s="92">
        <v>2.42</v>
      </c>
      <c r="N14" s="92">
        <v>9.24</v>
      </c>
      <c r="O14" s="92">
        <v>6.72</v>
      </c>
      <c r="P14" s="92">
        <v>6.66</v>
      </c>
      <c r="Q14" s="93">
        <v>6.37</v>
      </c>
      <c r="R14" s="93" t="s">
        <v>1249</v>
      </c>
      <c r="S14" s="93" t="s">
        <v>1249</v>
      </c>
      <c r="T14" s="93">
        <v>48.5</v>
      </c>
      <c r="U14" s="91" t="s">
        <v>708</v>
      </c>
      <c r="V14" s="91" t="s">
        <v>1223</v>
      </c>
      <c r="W14" s="218" t="s">
        <v>1287</v>
      </c>
      <c r="X14" s="224"/>
      <c r="Y14" s="317">
        <v>2634.15</v>
      </c>
      <c r="Z14" s="317">
        <f t="shared" si="3"/>
        <v>2645.628251724138</v>
      </c>
      <c r="AA14" s="320">
        <f t="shared" si="4"/>
        <v>1165.8430497599634</v>
      </c>
      <c r="AB14" s="317">
        <f t="shared" si="0"/>
        <v>-15220.781958269383</v>
      </c>
    </row>
    <row r="15" spans="1:28" s="2" customFormat="1" ht="12.75" customHeight="1">
      <c r="A15" s="95" t="s">
        <v>114</v>
      </c>
      <c r="B15" s="92">
        <v>0.21</v>
      </c>
      <c r="C15" s="92">
        <v>5.46</v>
      </c>
      <c r="D15" s="301">
        <v>5.609</v>
      </c>
      <c r="E15" s="301">
        <v>3.67</v>
      </c>
      <c r="F15" s="92">
        <v>11.87</v>
      </c>
      <c r="G15" s="92">
        <f t="shared" si="1"/>
        <v>13626.76778895368</v>
      </c>
      <c r="H15" s="93">
        <v>2.3</v>
      </c>
      <c r="I15" s="296">
        <f t="shared" si="2"/>
        <v>-27.32392855255939</v>
      </c>
      <c r="J15" s="92">
        <v>8.5</v>
      </c>
      <c r="K15" s="92">
        <v>8.74</v>
      </c>
      <c r="L15" s="92">
        <v>4.2075</v>
      </c>
      <c r="M15" s="92">
        <v>2.7525</v>
      </c>
      <c r="N15" s="92">
        <v>10.39</v>
      </c>
      <c r="O15" s="92">
        <v>8</v>
      </c>
      <c r="P15" s="92">
        <v>7.87</v>
      </c>
      <c r="Q15" s="93">
        <v>9.25</v>
      </c>
      <c r="R15" s="93" t="s">
        <v>1249</v>
      </c>
      <c r="S15" s="93" t="s">
        <v>1249</v>
      </c>
      <c r="T15" s="93">
        <v>55.02</v>
      </c>
      <c r="U15" s="91" t="s">
        <v>751</v>
      </c>
      <c r="V15" s="91" t="s">
        <v>1225</v>
      </c>
      <c r="W15" s="218" t="s">
        <v>1287</v>
      </c>
      <c r="X15" s="224"/>
      <c r="Y15" s="317">
        <v>2306.12</v>
      </c>
      <c r="Z15" s="317">
        <f t="shared" si="3"/>
        <v>2322.1099172413788</v>
      </c>
      <c r="AA15" s="320">
        <f t="shared" si="4"/>
        <v>766.9848292711431</v>
      </c>
      <c r="AB15" s="317">
        <f t="shared" si="0"/>
        <v>-11320.64778895368</v>
      </c>
    </row>
    <row r="16" spans="1:28" s="2" customFormat="1" ht="12.75" customHeight="1">
      <c r="A16" s="90" t="s">
        <v>1289</v>
      </c>
      <c r="B16" s="92">
        <v>0.28</v>
      </c>
      <c r="C16" s="92">
        <v>6.51</v>
      </c>
      <c r="D16" s="301">
        <v>5.837</v>
      </c>
      <c r="E16" s="301">
        <v>4.275</v>
      </c>
      <c r="F16" s="92">
        <v>12.8</v>
      </c>
      <c r="G16" s="92">
        <f t="shared" si="1"/>
        <v>10702.209188028564</v>
      </c>
      <c r="H16" s="93">
        <v>1.44</v>
      </c>
      <c r="I16" s="296">
        <f t="shared" si="2"/>
        <v>-25.34473435548589</v>
      </c>
      <c r="J16" s="92">
        <v>9.55</v>
      </c>
      <c r="K16" s="92">
        <v>9.71</v>
      </c>
      <c r="L16" s="92">
        <v>4.38</v>
      </c>
      <c r="M16" s="92">
        <v>3.21</v>
      </c>
      <c r="N16" s="92">
        <v>11.61</v>
      </c>
      <c r="O16" s="92">
        <v>9.07</v>
      </c>
      <c r="P16" s="92">
        <v>9.05</v>
      </c>
      <c r="Q16" s="93">
        <v>13.9</v>
      </c>
      <c r="R16" s="93" t="s">
        <v>1249</v>
      </c>
      <c r="S16" s="93" t="s">
        <v>1249</v>
      </c>
      <c r="T16" s="94">
        <v>48.8</v>
      </c>
      <c r="U16" s="91" t="s">
        <v>629</v>
      </c>
      <c r="V16" s="91" t="s">
        <v>1286</v>
      </c>
      <c r="W16" s="218" t="s">
        <v>1287</v>
      </c>
      <c r="X16" s="224"/>
      <c r="Y16" s="317">
        <v>2084.22</v>
      </c>
      <c r="Z16" s="317">
        <f t="shared" si="3"/>
        <v>2093.1292303448276</v>
      </c>
      <c r="AA16" s="320">
        <f t="shared" si="4"/>
        <v>484.6798728986217</v>
      </c>
      <c r="AB16" s="317">
        <f t="shared" si="0"/>
        <v>-8617.989188028565</v>
      </c>
    </row>
    <row r="17" spans="1:28" s="2" customFormat="1" ht="12.75" customHeight="1">
      <c r="A17" s="90" t="s">
        <v>573</v>
      </c>
      <c r="B17" s="92">
        <v>0.29</v>
      </c>
      <c r="C17" s="92">
        <v>5.29</v>
      </c>
      <c r="D17" s="301">
        <v>5.562</v>
      </c>
      <c r="E17" s="301">
        <v>3.613</v>
      </c>
      <c r="F17" s="200">
        <v>11.84</v>
      </c>
      <c r="G17" s="92">
        <f t="shared" si="1"/>
        <v>13246.135716497853</v>
      </c>
      <c r="H17" s="203">
        <v>1.35</v>
      </c>
      <c r="I17" s="296">
        <f t="shared" si="2"/>
        <v>-27.230892004031666</v>
      </c>
      <c r="J17" s="92">
        <v>8.35</v>
      </c>
      <c r="K17" s="92">
        <v>8.71</v>
      </c>
      <c r="L17" s="92">
        <v>4.17</v>
      </c>
      <c r="M17" s="92">
        <v>2.7075</v>
      </c>
      <c r="N17" s="92">
        <v>10.58</v>
      </c>
      <c r="O17" s="92">
        <v>7.87</v>
      </c>
      <c r="P17" s="92">
        <v>8.01</v>
      </c>
      <c r="Q17" s="93">
        <v>8.79</v>
      </c>
      <c r="R17" s="93" t="s">
        <v>1249</v>
      </c>
      <c r="S17" s="93" t="s">
        <v>1249</v>
      </c>
      <c r="T17" s="93">
        <v>37.42</v>
      </c>
      <c r="U17" s="91" t="s">
        <v>634</v>
      </c>
      <c r="V17" s="91" t="s">
        <v>178</v>
      </c>
      <c r="W17" s="218" t="s">
        <v>1296</v>
      </c>
      <c r="X17" s="224"/>
      <c r="Y17" s="317">
        <v>2280.09</v>
      </c>
      <c r="Z17" s="317">
        <f t="shared" si="3"/>
        <v>2289.354212068966</v>
      </c>
      <c r="AA17" s="320">
        <f t="shared" si="4"/>
        <v>726.6010831789372</v>
      </c>
      <c r="AB17" s="317">
        <f t="shared" si="0"/>
        <v>-10966.045716497852</v>
      </c>
    </row>
    <row r="18" spans="1:29" s="2" customFormat="1" ht="12.75" customHeight="1">
      <c r="A18" s="90" t="s">
        <v>475</v>
      </c>
      <c r="B18" s="92">
        <v>0.3</v>
      </c>
      <c r="C18" s="92">
        <v>4.93</v>
      </c>
      <c r="D18" s="301">
        <v>5.429</v>
      </c>
      <c r="E18" s="301">
        <v>3.442</v>
      </c>
      <c r="F18" s="200">
        <v>11.44</v>
      </c>
      <c r="G18" s="92">
        <f t="shared" si="1"/>
        <v>15692.481454865043</v>
      </c>
      <c r="H18" s="203">
        <v>1.5</v>
      </c>
      <c r="I18" s="296">
        <f t="shared" si="2"/>
        <v>-28.366916240804645</v>
      </c>
      <c r="J18" s="92">
        <v>7.98</v>
      </c>
      <c r="K18" s="92">
        <v>8.3</v>
      </c>
      <c r="L18" s="92">
        <v>4.07</v>
      </c>
      <c r="M18" s="92">
        <v>2.58</v>
      </c>
      <c r="N18" s="92">
        <v>10.19</v>
      </c>
      <c r="O18" s="92">
        <v>7.52</v>
      </c>
      <c r="P18" s="92">
        <v>7.61</v>
      </c>
      <c r="Q18" s="93">
        <v>7.61</v>
      </c>
      <c r="R18" s="93" t="s">
        <v>1249</v>
      </c>
      <c r="S18" s="93" t="s">
        <v>1249</v>
      </c>
      <c r="T18" s="93">
        <v>50.2</v>
      </c>
      <c r="U18" s="91" t="s">
        <v>635</v>
      </c>
      <c r="V18" s="91" t="s">
        <v>1225</v>
      </c>
      <c r="W18" s="218" t="s">
        <v>1296</v>
      </c>
      <c r="X18" s="224"/>
      <c r="Y18" s="317">
        <v>2467.64</v>
      </c>
      <c r="Z18" s="317">
        <f t="shared" si="3"/>
        <v>2478.903655172414</v>
      </c>
      <c r="AA18" s="320">
        <f t="shared" si="4"/>
        <v>960.2921773537474</v>
      </c>
      <c r="AB18" s="317">
        <f t="shared" si="0"/>
        <v>-13224.841454865043</v>
      </c>
      <c r="AC18" s="201"/>
    </row>
    <row r="19" spans="1:28" s="2" customFormat="1" ht="12.75" customHeight="1">
      <c r="A19" s="90" t="s">
        <v>575</v>
      </c>
      <c r="B19" s="92">
        <v>0.31</v>
      </c>
      <c r="C19" s="92">
        <v>5.74</v>
      </c>
      <c r="D19" s="301">
        <v>5.656</v>
      </c>
      <c r="E19" s="301">
        <v>3.78</v>
      </c>
      <c r="F19" s="200">
        <v>12</v>
      </c>
      <c r="G19" s="92">
        <f t="shared" si="1"/>
        <v>13925.802513681689</v>
      </c>
      <c r="H19" s="203">
        <v>1.94</v>
      </c>
      <c r="I19" s="296">
        <f t="shared" si="2"/>
        <v>-27.28820232012444</v>
      </c>
      <c r="J19" s="92">
        <v>8.77</v>
      </c>
      <c r="K19" s="92">
        <v>8.92</v>
      </c>
      <c r="L19" s="92">
        <v>4.245</v>
      </c>
      <c r="M19" s="92">
        <v>2.835</v>
      </c>
      <c r="N19" s="92">
        <v>10.86</v>
      </c>
      <c r="O19" s="92">
        <v>8.34</v>
      </c>
      <c r="P19" s="92">
        <v>8.3</v>
      </c>
      <c r="Q19" s="93">
        <v>10.46</v>
      </c>
      <c r="R19" s="93" t="s">
        <v>1249</v>
      </c>
      <c r="S19" s="93" t="s">
        <v>1249</v>
      </c>
      <c r="T19" s="93">
        <v>27.96</v>
      </c>
      <c r="U19" s="91" t="s">
        <v>663</v>
      </c>
      <c r="V19" s="91" t="s">
        <v>1225</v>
      </c>
      <c r="W19" s="218" t="s">
        <v>1296</v>
      </c>
      <c r="X19" s="224"/>
      <c r="Y19" s="317">
        <v>2330.33</v>
      </c>
      <c r="Z19" s="317">
        <f t="shared" si="3"/>
        <v>2343.9791041379312</v>
      </c>
      <c r="AA19" s="320">
        <f t="shared" si="4"/>
        <v>793.9468405062782</v>
      </c>
      <c r="AB19" s="317">
        <f t="shared" si="0"/>
        <v>-11595.472513681689</v>
      </c>
    </row>
    <row r="20" spans="1:28" s="2" customFormat="1" ht="12.75" customHeight="1">
      <c r="A20" s="90" t="s">
        <v>577</v>
      </c>
      <c r="B20" s="92">
        <v>0.31</v>
      </c>
      <c r="C20" s="92">
        <v>6.34</v>
      </c>
      <c r="D20" s="301">
        <v>5.871</v>
      </c>
      <c r="E20" s="301">
        <v>4.106</v>
      </c>
      <c r="F20" s="200">
        <v>12.51</v>
      </c>
      <c r="G20" s="92">
        <f t="shared" si="1"/>
        <v>12222.172275895995</v>
      </c>
      <c r="H20" s="203">
        <v>3.98</v>
      </c>
      <c r="I20" s="296">
        <f t="shared" si="2"/>
        <v>-26.211484009632297</v>
      </c>
      <c r="J20" s="92">
        <v>9.35</v>
      </c>
      <c r="K20" s="92">
        <v>9.45</v>
      </c>
      <c r="L20" s="92">
        <v>4.4</v>
      </c>
      <c r="M20" s="92">
        <v>3.08</v>
      </c>
      <c r="N20" s="92">
        <v>11.4</v>
      </c>
      <c r="O20" s="92">
        <v>8.92</v>
      </c>
      <c r="P20" s="92">
        <v>8.85</v>
      </c>
      <c r="Q20" s="93">
        <v>13.7</v>
      </c>
      <c r="R20" s="93" t="s">
        <v>1249</v>
      </c>
      <c r="S20" s="93" t="s">
        <v>1249</v>
      </c>
      <c r="T20" s="93">
        <v>12.94</v>
      </c>
      <c r="U20" s="91" t="s">
        <v>578</v>
      </c>
      <c r="V20" s="91" t="s">
        <v>1225</v>
      </c>
      <c r="W20" s="218" t="s">
        <v>1296</v>
      </c>
      <c r="X20" s="224"/>
      <c r="Y20" s="317">
        <v>2192.48</v>
      </c>
      <c r="Z20" s="317">
        <f t="shared" si="3"/>
        <v>2218.5898979310346</v>
      </c>
      <c r="AA20" s="320">
        <f t="shared" si="4"/>
        <v>639.3574082376294</v>
      </c>
      <c r="AB20" s="317">
        <f t="shared" si="0"/>
        <v>-10029.692275895995</v>
      </c>
    </row>
    <row r="21" spans="1:28" s="2" customFormat="1" ht="12.75" customHeight="1">
      <c r="A21" s="90" t="s">
        <v>1044</v>
      </c>
      <c r="B21" s="92">
        <v>0.31</v>
      </c>
      <c r="C21" s="92">
        <v>6.67</v>
      </c>
      <c r="D21" s="301">
        <v>5.656</v>
      </c>
      <c r="E21" s="301">
        <v>4.475</v>
      </c>
      <c r="F21" s="200">
        <v>12.88</v>
      </c>
      <c r="G21" s="92">
        <f t="shared" si="1"/>
        <v>10594.890145425974</v>
      </c>
      <c r="H21" s="203">
        <v>2.89</v>
      </c>
      <c r="I21" s="296">
        <f t="shared" si="2"/>
        <v>-25.22096458028158</v>
      </c>
      <c r="J21" s="92">
        <v>9.69</v>
      </c>
      <c r="K21" s="92">
        <v>9.79</v>
      </c>
      <c r="L21" s="92">
        <v>4.242</v>
      </c>
      <c r="M21" s="92">
        <v>3.356</v>
      </c>
      <c r="N21" s="92">
        <v>11.58</v>
      </c>
      <c r="O21" s="92">
        <v>9.16</v>
      </c>
      <c r="P21" s="92">
        <v>9.07</v>
      </c>
      <c r="Q21" s="93">
        <v>16.6</v>
      </c>
      <c r="R21" s="93" t="s">
        <v>1249</v>
      </c>
      <c r="S21" s="93" t="s">
        <v>1249</v>
      </c>
      <c r="T21" s="93">
        <v>49.97</v>
      </c>
      <c r="U21" s="91" t="s">
        <v>723</v>
      </c>
      <c r="V21" s="91" t="s">
        <v>1224</v>
      </c>
      <c r="W21" s="218" t="s">
        <v>1287</v>
      </c>
      <c r="X21" s="224"/>
      <c r="Y21" s="317">
        <v>2071.05</v>
      </c>
      <c r="Z21" s="317">
        <f t="shared" si="3"/>
        <v>2088.799084482759</v>
      </c>
      <c r="AA21" s="320">
        <f t="shared" si="4"/>
        <v>479.34133690571423</v>
      </c>
      <c r="AB21" s="317">
        <f t="shared" si="0"/>
        <v>-8523.840145425973</v>
      </c>
    </row>
    <row r="22" spans="1:28" s="2" customFormat="1" ht="12.75" customHeight="1">
      <c r="A22" s="90" t="s">
        <v>1075</v>
      </c>
      <c r="B22" s="92">
        <v>0.32</v>
      </c>
      <c r="C22" s="92">
        <v>7.39</v>
      </c>
      <c r="D22" s="301">
        <v>6.165</v>
      </c>
      <c r="E22" s="301">
        <v>4.96</v>
      </c>
      <c r="F22" s="200">
        <v>13.56</v>
      </c>
      <c r="G22" s="92">
        <f t="shared" si="1"/>
        <v>12436.04930735722</v>
      </c>
      <c r="H22" s="203">
        <v>3.18</v>
      </c>
      <c r="I22" s="296">
        <f t="shared" si="2"/>
        <v>-25.236824352970707</v>
      </c>
      <c r="J22" s="92">
        <v>10.43</v>
      </c>
      <c r="K22" s="92">
        <v>10.52</v>
      </c>
      <c r="L22" s="92">
        <v>4.6275</v>
      </c>
      <c r="M22" s="92">
        <v>3.72</v>
      </c>
      <c r="N22" s="92">
        <v>12.49</v>
      </c>
      <c r="O22" s="92">
        <v>9.94</v>
      </c>
      <c r="P22" s="92">
        <v>9.95</v>
      </c>
      <c r="Q22" s="93">
        <v>18</v>
      </c>
      <c r="R22" s="93" t="s">
        <v>1249</v>
      </c>
      <c r="S22" s="93" t="s">
        <v>1249</v>
      </c>
      <c r="T22" s="93">
        <v>27.8</v>
      </c>
      <c r="U22" s="91" t="s">
        <v>754</v>
      </c>
      <c r="V22" s="91" t="s">
        <v>1286</v>
      </c>
      <c r="W22" s="218" t="s">
        <v>1287</v>
      </c>
      <c r="X22" s="224"/>
      <c r="Y22" s="317">
        <v>2211.61</v>
      </c>
      <c r="Z22" s="317">
        <f t="shared" si="3"/>
        <v>2232.6814475862075</v>
      </c>
      <c r="AA22" s="320">
        <f t="shared" si="4"/>
        <v>656.7305516434838</v>
      </c>
      <c r="AB22" s="317">
        <f t="shared" si="0"/>
        <v>-10224.43930735722</v>
      </c>
    </row>
    <row r="23" spans="1:28" s="2" customFormat="1" ht="12.75" customHeight="1">
      <c r="A23" s="90" t="s">
        <v>1016</v>
      </c>
      <c r="B23" s="92">
        <v>0.32</v>
      </c>
      <c r="C23" s="92">
        <v>6.32</v>
      </c>
      <c r="D23" s="301">
        <v>5.863</v>
      </c>
      <c r="E23" s="301">
        <v>4.03</v>
      </c>
      <c r="F23" s="200">
        <v>12.5</v>
      </c>
      <c r="G23" s="92">
        <f t="shared" si="1"/>
        <v>11967.800888929658</v>
      </c>
      <c r="H23" s="203">
        <v>2.32</v>
      </c>
      <c r="I23" s="296">
        <f t="shared" si="2"/>
        <v>-26.130143551227867</v>
      </c>
      <c r="J23" s="92">
        <v>9.29</v>
      </c>
      <c r="K23" s="92">
        <v>9.44</v>
      </c>
      <c r="L23" s="92">
        <v>4.4</v>
      </c>
      <c r="M23" s="92">
        <v>3.02</v>
      </c>
      <c r="N23" s="92">
        <v>11.38</v>
      </c>
      <c r="O23" s="92">
        <v>8.87</v>
      </c>
      <c r="P23" s="92">
        <v>8.85</v>
      </c>
      <c r="Q23" s="93">
        <v>13.6</v>
      </c>
      <c r="R23" s="93" t="s">
        <v>1249</v>
      </c>
      <c r="S23" s="93" t="s">
        <v>1249</v>
      </c>
      <c r="T23" s="93">
        <v>49.35</v>
      </c>
      <c r="U23" s="91" t="s">
        <v>651</v>
      </c>
      <c r="V23" s="91" t="s">
        <v>1223</v>
      </c>
      <c r="W23" s="218" t="s">
        <v>1287</v>
      </c>
      <c r="X23" s="224"/>
      <c r="Y23" s="317">
        <v>2178.52</v>
      </c>
      <c r="Z23" s="317">
        <f t="shared" si="3"/>
        <v>2193.6281599999998</v>
      </c>
      <c r="AA23" s="320">
        <f t="shared" si="4"/>
        <v>608.5826628514096</v>
      </c>
      <c r="AB23" s="317">
        <f t="shared" si="0"/>
        <v>-9789.280888929658</v>
      </c>
    </row>
    <row r="24" spans="1:28" s="2" customFormat="1" ht="12.75" customHeight="1">
      <c r="A24" s="133" t="s">
        <v>299</v>
      </c>
      <c r="B24" s="92">
        <v>0.32</v>
      </c>
      <c r="C24" s="92">
        <v>6.5</v>
      </c>
      <c r="D24" s="301">
        <v>5.942</v>
      </c>
      <c r="E24" s="301">
        <v>4.106</v>
      </c>
      <c r="F24" s="200">
        <v>12.64</v>
      </c>
      <c r="G24" s="92">
        <f t="shared" si="1"/>
        <v>11386.181386308783</v>
      </c>
      <c r="H24" s="203">
        <v>2.29</v>
      </c>
      <c r="I24" s="296">
        <f t="shared" si="2"/>
        <v>-25.77378098011058</v>
      </c>
      <c r="J24" s="92">
        <v>9.45</v>
      </c>
      <c r="K24" s="92">
        <v>9.66</v>
      </c>
      <c r="L24" s="92">
        <v>4.46</v>
      </c>
      <c r="M24" s="92">
        <v>3.08</v>
      </c>
      <c r="N24" s="92">
        <v>11.38</v>
      </c>
      <c r="O24" s="92">
        <v>8.92</v>
      </c>
      <c r="P24" s="92">
        <v>9.05</v>
      </c>
      <c r="Q24" s="93">
        <v>13.98</v>
      </c>
      <c r="R24" s="93" t="s">
        <v>1249</v>
      </c>
      <c r="S24" s="93" t="s">
        <v>1249</v>
      </c>
      <c r="T24" s="93">
        <v>51.9</v>
      </c>
      <c r="U24" s="91" t="s">
        <v>751</v>
      </c>
      <c r="V24" s="91" t="s">
        <v>1223</v>
      </c>
      <c r="W24" s="218" t="s">
        <v>1287</v>
      </c>
      <c r="X24" s="224"/>
      <c r="Y24" s="317">
        <v>2133.91</v>
      </c>
      <c r="Z24" s="317">
        <f t="shared" si="3"/>
        <v>2148.470530689655</v>
      </c>
      <c r="AA24" s="320">
        <f t="shared" si="4"/>
        <v>552.9088733055568</v>
      </c>
      <c r="AB24" s="317">
        <f t="shared" si="0"/>
        <v>-9252.271386308783</v>
      </c>
    </row>
    <row r="25" spans="1:28" s="2" customFormat="1" ht="12.75" customHeight="1">
      <c r="A25" s="90" t="s">
        <v>580</v>
      </c>
      <c r="B25" s="92">
        <v>0.34</v>
      </c>
      <c r="C25" s="92">
        <v>6.41</v>
      </c>
      <c r="D25" s="301">
        <v>5.95</v>
      </c>
      <c r="E25" s="301">
        <v>4.19</v>
      </c>
      <c r="F25" s="200">
        <v>12.66</v>
      </c>
      <c r="G25" s="92">
        <f t="shared" si="1"/>
        <v>12775.009504519929</v>
      </c>
      <c r="H25" s="203">
        <v>3.2</v>
      </c>
      <c r="I25" s="296">
        <f t="shared" si="2"/>
        <v>-26.253612319190026</v>
      </c>
      <c r="J25" s="92">
        <v>9.38</v>
      </c>
      <c r="K25" s="92">
        <v>9.52</v>
      </c>
      <c r="L25" s="92">
        <v>4.49</v>
      </c>
      <c r="M25" s="92">
        <v>3.18</v>
      </c>
      <c r="N25" s="92">
        <v>11.55</v>
      </c>
      <c r="O25" s="92">
        <v>8.95</v>
      </c>
      <c r="P25" s="92">
        <v>8.98</v>
      </c>
      <c r="Q25" s="93">
        <v>13.1</v>
      </c>
      <c r="R25" s="93" t="s">
        <v>1249</v>
      </c>
      <c r="S25" s="93" t="s">
        <v>1249</v>
      </c>
      <c r="T25" s="93">
        <v>198.18</v>
      </c>
      <c r="U25" s="91" t="s">
        <v>717</v>
      </c>
      <c r="V25" s="91" t="s">
        <v>1226</v>
      </c>
      <c r="W25" s="218" t="s">
        <v>1287</v>
      </c>
      <c r="X25" s="224"/>
      <c r="Y25" s="317">
        <v>2237.6</v>
      </c>
      <c r="Z25" s="317">
        <f t="shared" si="3"/>
        <v>2259.0907586206895</v>
      </c>
      <c r="AA25" s="320">
        <f t="shared" si="4"/>
        <v>689.2899761978613</v>
      </c>
      <c r="AB25" s="317">
        <f t="shared" si="0"/>
        <v>-10537.409504519928</v>
      </c>
    </row>
    <row r="26" spans="1:28" s="2" customFormat="1" ht="12.75" customHeight="1">
      <c r="A26" s="90" t="s">
        <v>582</v>
      </c>
      <c r="B26" s="92">
        <v>0.36</v>
      </c>
      <c r="C26" s="92">
        <v>6.85</v>
      </c>
      <c r="D26" s="301">
        <v>6.126</v>
      </c>
      <c r="E26" s="301">
        <v>4.445</v>
      </c>
      <c r="F26" s="200">
        <v>13.07</v>
      </c>
      <c r="G26" s="92">
        <f t="shared" si="1"/>
        <v>11016.51588301287</v>
      </c>
      <c r="H26" s="203">
        <v>2.58</v>
      </c>
      <c r="I26" s="296">
        <f t="shared" si="2"/>
        <v>-25.200442649304122</v>
      </c>
      <c r="J26" s="92">
        <v>9.86</v>
      </c>
      <c r="K26" s="92">
        <v>10.01</v>
      </c>
      <c r="L26" s="92">
        <v>4.38</v>
      </c>
      <c r="M26" s="92">
        <v>3.04</v>
      </c>
      <c r="N26" s="92">
        <v>11.61</v>
      </c>
      <c r="O26" s="92">
        <v>9.3</v>
      </c>
      <c r="P26" s="92">
        <v>9.19</v>
      </c>
      <c r="Q26" s="93">
        <v>14.91</v>
      </c>
      <c r="R26" s="93" t="s">
        <v>1249</v>
      </c>
      <c r="S26" s="93" t="s">
        <v>1249</v>
      </c>
      <c r="T26" s="93">
        <v>28.6</v>
      </c>
      <c r="U26" s="91" t="s">
        <v>583</v>
      </c>
      <c r="V26" s="91" t="s">
        <v>1225</v>
      </c>
      <c r="W26" s="218" t="s">
        <v>1296</v>
      </c>
      <c r="X26" s="224"/>
      <c r="Y26" s="317">
        <v>2104.51</v>
      </c>
      <c r="Z26" s="317">
        <f t="shared" si="3"/>
        <v>2120.652882068966</v>
      </c>
      <c r="AA26" s="320">
        <f t="shared" si="4"/>
        <v>518.6131421385104</v>
      </c>
      <c r="AB26" s="317">
        <f aca="true" t="shared" si="5" ref="AB26:AB90">Y26-G26</f>
        <v>-8912.00588301287</v>
      </c>
    </row>
    <row r="27" spans="1:28" s="2" customFormat="1" ht="12.75" customHeight="1">
      <c r="A27" s="90" t="s">
        <v>208</v>
      </c>
      <c r="B27" s="92">
        <v>0.38</v>
      </c>
      <c r="C27" s="92">
        <v>7.18</v>
      </c>
      <c r="D27" s="301">
        <v>5.71</v>
      </c>
      <c r="E27" s="301">
        <v>4.98</v>
      </c>
      <c r="F27" s="200">
        <v>13.32</v>
      </c>
      <c r="G27" s="92">
        <f>IF(Y27&gt;0,((AA27/9000*L$6+(1-AA27/9000)*F$6)+H27)/(H27/290+1),0)</f>
        <v>10545.489732878901</v>
      </c>
      <c r="H27" s="203">
        <v>7.46</v>
      </c>
      <c r="I27" s="296">
        <f>IF(G27&gt;0,F27+2.15-10*LOG(G27),0)</f>
        <v>-24.76066753193401</v>
      </c>
      <c r="J27" s="92">
        <v>10.21</v>
      </c>
      <c r="K27" s="92">
        <v>10.26</v>
      </c>
      <c r="L27" s="92">
        <v>4.28</v>
      </c>
      <c r="M27" s="92">
        <v>3.74</v>
      </c>
      <c r="N27" s="92">
        <v>12.17</v>
      </c>
      <c r="O27" s="92">
        <v>9.67</v>
      </c>
      <c r="P27" s="92">
        <v>9.7</v>
      </c>
      <c r="Q27" s="93">
        <v>22.86</v>
      </c>
      <c r="R27" s="93" t="s">
        <v>1249</v>
      </c>
      <c r="S27" s="93" t="s">
        <v>1249</v>
      </c>
      <c r="T27" s="93">
        <v>51.2</v>
      </c>
      <c r="U27" s="91" t="s">
        <v>581</v>
      </c>
      <c r="V27" s="91" t="s">
        <v>209</v>
      </c>
      <c r="W27" s="218" t="s">
        <v>1296</v>
      </c>
      <c r="X27" s="224"/>
      <c r="Y27" s="317">
        <v>2052.06</v>
      </c>
      <c r="Z27" s="317">
        <f>(Y27-H27)*(H27/290+1)+H27*((H27/290+1)-1)</f>
        <v>2097.3874744827585</v>
      </c>
      <c r="AA27" s="320">
        <f t="shared" si="4"/>
        <v>489.9297629302872</v>
      </c>
      <c r="AB27" s="317">
        <f>Y27-G27</f>
        <v>-8493.429732878902</v>
      </c>
    </row>
    <row r="28" spans="1:28" s="2" customFormat="1" ht="12.75" customHeight="1">
      <c r="A28" s="90" t="s">
        <v>476</v>
      </c>
      <c r="B28" s="92">
        <v>0.39</v>
      </c>
      <c r="C28" s="92">
        <v>6.62</v>
      </c>
      <c r="D28" s="301">
        <v>6.023</v>
      </c>
      <c r="E28" s="301">
        <v>4.31</v>
      </c>
      <c r="F28" s="200">
        <v>12.82</v>
      </c>
      <c r="G28" s="92">
        <f t="shared" si="1"/>
        <v>11453.928197471425</v>
      </c>
      <c r="H28" s="203">
        <v>2.7</v>
      </c>
      <c r="I28" s="296">
        <f t="shared" si="2"/>
        <v>-25.619544562751557</v>
      </c>
      <c r="J28" s="92">
        <v>9.62</v>
      </c>
      <c r="K28" s="92">
        <v>9.68</v>
      </c>
      <c r="L28" s="92">
        <v>4.58</v>
      </c>
      <c r="M28" s="92">
        <v>3.17</v>
      </c>
      <c r="N28" s="92">
        <v>11.68</v>
      </c>
      <c r="O28" s="92">
        <v>9.17</v>
      </c>
      <c r="P28" s="92">
        <v>9.15</v>
      </c>
      <c r="Q28" s="93">
        <v>14.32</v>
      </c>
      <c r="R28" s="93" t="s">
        <v>1249</v>
      </c>
      <c r="S28" s="93" t="s">
        <v>1249</v>
      </c>
      <c r="T28" s="93">
        <v>50</v>
      </c>
      <c r="U28" s="91" t="s">
        <v>584</v>
      </c>
      <c r="V28" s="91" t="s">
        <v>1225</v>
      </c>
      <c r="W28" s="218" t="s">
        <v>1296</v>
      </c>
      <c r="X28" s="224"/>
      <c r="Y28" s="317">
        <v>2137.73</v>
      </c>
      <c r="Z28" s="317">
        <f t="shared" si="3"/>
        <v>2154.933003448276</v>
      </c>
      <c r="AA28" s="320">
        <f t="shared" si="4"/>
        <v>560.8763054715951</v>
      </c>
      <c r="AB28" s="317">
        <f t="shared" si="5"/>
        <v>-9316.198197471425</v>
      </c>
    </row>
    <row r="29" spans="1:28" s="2" customFormat="1" ht="12.75" customHeight="1">
      <c r="A29" s="90" t="s">
        <v>575</v>
      </c>
      <c r="B29" s="92">
        <v>0.42</v>
      </c>
      <c r="C29" s="92">
        <v>6.63</v>
      </c>
      <c r="D29" s="301">
        <v>5.906</v>
      </c>
      <c r="E29" s="301">
        <v>4.197</v>
      </c>
      <c r="F29" s="200">
        <v>12.6</v>
      </c>
      <c r="G29" s="92">
        <f t="shared" si="1"/>
        <v>12880.617612681903</v>
      </c>
      <c r="H29" s="203">
        <v>1.77</v>
      </c>
      <c r="I29" s="296">
        <f t="shared" si="2"/>
        <v>-26.349366875074132</v>
      </c>
      <c r="J29" s="92">
        <v>9.56</v>
      </c>
      <c r="K29" s="92">
        <v>9.57</v>
      </c>
      <c r="L29" s="92">
        <v>4.43</v>
      </c>
      <c r="M29" s="92">
        <v>3.15</v>
      </c>
      <c r="N29" s="92">
        <v>11.65</v>
      </c>
      <c r="O29" s="92">
        <v>9.16</v>
      </c>
      <c r="P29" s="92">
        <v>9.13</v>
      </c>
      <c r="Q29" s="93">
        <v>15.36</v>
      </c>
      <c r="R29" s="93" t="s">
        <v>1249</v>
      </c>
      <c r="S29" s="93" t="s">
        <v>1249</v>
      </c>
      <c r="T29" s="93">
        <v>27.14</v>
      </c>
      <c r="U29" s="91" t="s">
        <v>585</v>
      </c>
      <c r="V29" s="91" t="s">
        <v>1225</v>
      </c>
      <c r="W29" s="218" t="s">
        <v>1296</v>
      </c>
      <c r="X29" s="224"/>
      <c r="Y29" s="317">
        <v>2250.56</v>
      </c>
      <c r="Z29" s="317">
        <f t="shared" si="3"/>
        <v>2262.5261765517243</v>
      </c>
      <c r="AA29" s="320">
        <f t="shared" si="4"/>
        <v>693.5254229610214</v>
      </c>
      <c r="AB29" s="317">
        <f t="shared" si="5"/>
        <v>-10630.057612681903</v>
      </c>
    </row>
    <row r="30" spans="1:28" s="2" customFormat="1" ht="12.75" customHeight="1">
      <c r="A30" s="90" t="s">
        <v>1199</v>
      </c>
      <c r="B30" s="92">
        <v>0.44</v>
      </c>
      <c r="C30" s="92">
        <v>7.04</v>
      </c>
      <c r="D30" s="301">
        <v>6</v>
      </c>
      <c r="E30" s="301">
        <v>4.32</v>
      </c>
      <c r="F30" s="200">
        <v>13.07</v>
      </c>
      <c r="G30" s="92">
        <f t="shared" si="1"/>
        <v>9530.55662446748</v>
      </c>
      <c r="H30" s="203">
        <v>1.71</v>
      </c>
      <c r="I30" s="296">
        <f t="shared" si="2"/>
        <v>-24.571182659977488</v>
      </c>
      <c r="J30" s="92">
        <v>10.04</v>
      </c>
      <c r="K30" s="92">
        <v>10.15</v>
      </c>
      <c r="L30" s="92">
        <v>4.5</v>
      </c>
      <c r="M30" s="92">
        <v>3.24</v>
      </c>
      <c r="N30" s="92">
        <v>11.97</v>
      </c>
      <c r="O30" s="92">
        <v>9.56</v>
      </c>
      <c r="P30" s="92">
        <v>9.49</v>
      </c>
      <c r="Q30" s="93">
        <v>21.06</v>
      </c>
      <c r="R30" s="93" t="s">
        <v>1249</v>
      </c>
      <c r="S30" s="93" t="s">
        <v>1249</v>
      </c>
      <c r="T30" s="93">
        <v>50.7</v>
      </c>
      <c r="U30" s="91" t="s">
        <v>635</v>
      </c>
      <c r="V30" s="91" t="s">
        <v>1224</v>
      </c>
      <c r="W30" s="218" t="s">
        <v>1296</v>
      </c>
      <c r="X30" s="224"/>
      <c r="Y30" s="317">
        <v>1993.23</v>
      </c>
      <c r="Z30" s="317">
        <f t="shared" si="3"/>
        <v>2003.2731837931033</v>
      </c>
      <c r="AA30" s="320">
        <f t="shared" si="4"/>
        <v>373.8984456726128</v>
      </c>
      <c r="AB30" s="317">
        <f t="shared" si="5"/>
        <v>-7537.32662446748</v>
      </c>
    </row>
    <row r="31" spans="1:28" s="2" customFormat="1" ht="12.75" customHeight="1">
      <c r="A31" s="90" t="s">
        <v>1173</v>
      </c>
      <c r="B31" s="92">
        <v>0.47</v>
      </c>
      <c r="C31" s="92">
        <v>7.06</v>
      </c>
      <c r="D31" s="301">
        <v>6.13</v>
      </c>
      <c r="E31" s="301">
        <v>4.41</v>
      </c>
      <c r="F31" s="200">
        <v>13.14</v>
      </c>
      <c r="G31" s="92">
        <f t="shared" si="1"/>
        <v>10209.927982902202</v>
      </c>
      <c r="H31" s="203">
        <v>2.88</v>
      </c>
      <c r="I31" s="296">
        <f t="shared" si="2"/>
        <v>-24.800226787432784</v>
      </c>
      <c r="J31" s="92">
        <v>10.05</v>
      </c>
      <c r="K31" s="92">
        <v>10.12</v>
      </c>
      <c r="L31" s="92">
        <v>4.6</v>
      </c>
      <c r="M31" s="92">
        <v>3.31</v>
      </c>
      <c r="N31" s="92">
        <v>12.01</v>
      </c>
      <c r="O31" s="92">
        <v>9.59</v>
      </c>
      <c r="P31" s="92">
        <v>9.5</v>
      </c>
      <c r="Q31" s="93">
        <v>21.2</v>
      </c>
      <c r="R31" s="93" t="s">
        <v>1249</v>
      </c>
      <c r="S31" s="93" t="s">
        <v>1249</v>
      </c>
      <c r="T31" s="93">
        <v>47</v>
      </c>
      <c r="U31" s="91" t="s">
        <v>574</v>
      </c>
      <c r="V31" s="91" t="s">
        <v>1223</v>
      </c>
      <c r="W31" s="218" t="s">
        <v>1287</v>
      </c>
      <c r="X31" s="224"/>
      <c r="Y31" s="317">
        <v>2041.49</v>
      </c>
      <c r="Z31" s="317">
        <f t="shared" si="3"/>
        <v>2058.8841075862065</v>
      </c>
      <c r="AA31" s="320">
        <f t="shared" si="4"/>
        <v>442.4598585499365</v>
      </c>
      <c r="AB31" s="317">
        <f t="shared" si="5"/>
        <v>-8168.437982902202</v>
      </c>
    </row>
    <row r="32" spans="1:28" s="2" customFormat="1" ht="12.75" customHeight="1">
      <c r="A32" s="90" t="s">
        <v>586</v>
      </c>
      <c r="B32" s="92">
        <v>0.475</v>
      </c>
      <c r="C32" s="92">
        <v>7.53</v>
      </c>
      <c r="D32" s="301">
        <v>6.538</v>
      </c>
      <c r="E32" s="301">
        <v>5.013</v>
      </c>
      <c r="F32" s="200">
        <v>13.69</v>
      </c>
      <c r="G32" s="92">
        <f t="shared" si="1"/>
        <v>13168.28906425607</v>
      </c>
      <c r="H32" s="203">
        <v>6.84</v>
      </c>
      <c r="I32" s="296">
        <f t="shared" si="2"/>
        <v>-25.355293514065774</v>
      </c>
      <c r="J32" s="92">
        <v>10.53</v>
      </c>
      <c r="K32" s="92">
        <v>10.65</v>
      </c>
      <c r="L32" s="92">
        <v>4.91</v>
      </c>
      <c r="M32" s="92">
        <v>3.757</v>
      </c>
      <c r="N32" s="92">
        <v>12.68</v>
      </c>
      <c r="O32" s="92">
        <v>10.08</v>
      </c>
      <c r="P32" s="92">
        <v>10.65</v>
      </c>
      <c r="Q32" s="93">
        <v>14.44</v>
      </c>
      <c r="R32" s="93" t="s">
        <v>1249</v>
      </c>
      <c r="S32" s="93" t="s">
        <v>1249</v>
      </c>
      <c r="T32" s="93">
        <v>11.1</v>
      </c>
      <c r="U32" s="91" t="s">
        <v>863</v>
      </c>
      <c r="V32" s="91" t="s">
        <v>1225</v>
      </c>
      <c r="W32" s="218" t="s">
        <v>1296</v>
      </c>
      <c r="X32" s="224"/>
      <c r="Y32" s="317">
        <v>2255.72</v>
      </c>
      <c r="Z32" s="317">
        <f t="shared" si="3"/>
        <v>2302.083878620689</v>
      </c>
      <c r="AA32" s="320">
        <f t="shared" si="4"/>
        <v>742.2951926220823</v>
      </c>
      <c r="AB32" s="317">
        <f t="shared" si="5"/>
        <v>-10912.569064256071</v>
      </c>
    </row>
    <row r="33" spans="1:28" s="2" customFormat="1" ht="12.75" customHeight="1">
      <c r="A33" s="90" t="s">
        <v>218</v>
      </c>
      <c r="B33" s="92">
        <v>0.5</v>
      </c>
      <c r="C33" s="92">
        <v>8.1</v>
      </c>
      <c r="D33" s="301">
        <v>6.325</v>
      </c>
      <c r="E33" s="301">
        <v>5.696</v>
      </c>
      <c r="F33" s="200">
        <v>14.08</v>
      </c>
      <c r="G33" s="92">
        <f t="shared" si="1"/>
        <v>13073.282949978473</v>
      </c>
      <c r="H33" s="203">
        <v>11.64</v>
      </c>
      <c r="I33" s="296">
        <f t="shared" si="2"/>
        <v>-24.933846608801932</v>
      </c>
      <c r="J33" s="92">
        <v>11.06</v>
      </c>
      <c r="K33" s="92">
        <v>11.06</v>
      </c>
      <c r="L33" s="92">
        <v>4.75</v>
      </c>
      <c r="M33" s="92">
        <v>4.28</v>
      </c>
      <c r="N33" s="92">
        <v>12.98</v>
      </c>
      <c r="O33" s="92">
        <v>10.53</v>
      </c>
      <c r="P33" s="92">
        <v>10.59</v>
      </c>
      <c r="Q33" s="93">
        <v>15.32</v>
      </c>
      <c r="R33" s="93">
        <v>18.53</v>
      </c>
      <c r="S33" s="93" t="s">
        <v>1249</v>
      </c>
      <c r="T33" s="93">
        <v>52.7</v>
      </c>
      <c r="U33" s="91" t="s">
        <v>574</v>
      </c>
      <c r="V33" s="91" t="s">
        <v>209</v>
      </c>
      <c r="W33" s="218" t="s">
        <v>1296</v>
      </c>
      <c r="X33" s="224"/>
      <c r="Y33" s="317">
        <v>2232.89</v>
      </c>
      <c r="Z33" s="317">
        <f t="shared" si="3"/>
        <v>2310.873584827586</v>
      </c>
      <c r="AA33" s="320">
        <f t="shared" si="4"/>
        <v>753.1318167098873</v>
      </c>
      <c r="AB33" s="317">
        <f t="shared" si="5"/>
        <v>-10840.392949978474</v>
      </c>
    </row>
    <row r="34" spans="1:28" s="2" customFormat="1" ht="12.75" customHeight="1">
      <c r="A34" s="90" t="s">
        <v>300</v>
      </c>
      <c r="B34" s="92">
        <v>0.5</v>
      </c>
      <c r="C34" s="92">
        <v>7.12</v>
      </c>
      <c r="D34" s="301">
        <v>6.165</v>
      </c>
      <c r="E34" s="301">
        <v>4.475</v>
      </c>
      <c r="F34" s="200">
        <v>13.19</v>
      </c>
      <c r="G34" s="92">
        <f t="shared" si="1"/>
        <v>10675.361267418913</v>
      </c>
      <c r="H34" s="203">
        <v>3.42</v>
      </c>
      <c r="I34" s="296">
        <f t="shared" si="2"/>
        <v>-24.94382581007761</v>
      </c>
      <c r="J34" s="92">
        <v>10.11</v>
      </c>
      <c r="K34" s="92">
        <v>10.15</v>
      </c>
      <c r="L34" s="92">
        <v>4.6275</v>
      </c>
      <c r="M34" s="92">
        <v>3.36</v>
      </c>
      <c r="N34" s="92">
        <v>12.07</v>
      </c>
      <c r="O34" s="92">
        <v>9.64</v>
      </c>
      <c r="P34" s="92">
        <v>9.57</v>
      </c>
      <c r="Q34" s="93">
        <v>21.15</v>
      </c>
      <c r="R34" s="93" t="s">
        <v>1249</v>
      </c>
      <c r="S34" s="93" t="s">
        <v>1249</v>
      </c>
      <c r="T34" s="93">
        <v>50.9</v>
      </c>
      <c r="U34" s="91" t="s">
        <v>606</v>
      </c>
      <c r="V34" s="91" t="s">
        <v>1223</v>
      </c>
      <c r="W34" s="218" t="s">
        <v>1287</v>
      </c>
      <c r="X34" s="224"/>
      <c r="Y34" s="317">
        <v>2075.45</v>
      </c>
      <c r="Z34" s="317">
        <f t="shared" si="3"/>
        <v>2096.505996551724</v>
      </c>
      <c r="AA34" s="320">
        <f t="shared" si="4"/>
        <v>488.8430093169727</v>
      </c>
      <c r="AB34" s="317">
        <f t="shared" si="5"/>
        <v>-8599.911267418913</v>
      </c>
    </row>
    <row r="35" spans="1:28" s="2" customFormat="1" ht="12.75" customHeight="1">
      <c r="A35" s="90" t="s">
        <v>1174</v>
      </c>
      <c r="B35" s="92">
        <v>0.56</v>
      </c>
      <c r="C35" s="92">
        <v>7.25</v>
      </c>
      <c r="D35" s="301">
        <v>6.17</v>
      </c>
      <c r="E35" s="301">
        <v>4.48</v>
      </c>
      <c r="F35" s="200">
        <v>13.22</v>
      </c>
      <c r="G35" s="92">
        <f t="shared" si="1"/>
        <v>10544.15704906392</v>
      </c>
      <c r="H35" s="203">
        <v>2.6</v>
      </c>
      <c r="I35" s="296">
        <f t="shared" si="2"/>
        <v>-24.860118658608886</v>
      </c>
      <c r="J35" s="92">
        <v>10.23</v>
      </c>
      <c r="K35" s="92">
        <v>10.25</v>
      </c>
      <c r="L35" s="92">
        <v>4.63</v>
      </c>
      <c r="M35" s="92">
        <v>3.36</v>
      </c>
      <c r="N35" s="92">
        <v>12.17</v>
      </c>
      <c r="O35" s="92">
        <v>9.79</v>
      </c>
      <c r="P35" s="92">
        <v>9.69</v>
      </c>
      <c r="Q35" s="93">
        <v>25.3</v>
      </c>
      <c r="R35" s="93" t="s">
        <v>1249</v>
      </c>
      <c r="S35" s="93" t="s">
        <v>1249</v>
      </c>
      <c r="T35" s="93">
        <v>49.9</v>
      </c>
      <c r="U35" s="91" t="s">
        <v>639</v>
      </c>
      <c r="V35" s="91" t="s">
        <v>1223</v>
      </c>
      <c r="W35" s="218" t="s">
        <v>1287</v>
      </c>
      <c r="X35" s="224"/>
      <c r="Y35" s="317">
        <v>2068.13</v>
      </c>
      <c r="Z35" s="317">
        <f t="shared" si="3"/>
        <v>2084.0718551724144</v>
      </c>
      <c r="AA35" s="320">
        <f t="shared" si="4"/>
        <v>473.51324597670646</v>
      </c>
      <c r="AB35" s="317">
        <f t="shared" si="5"/>
        <v>-8476.02704906392</v>
      </c>
    </row>
    <row r="36" spans="1:28" s="2" customFormat="1" ht="12.75" customHeight="1">
      <c r="A36" s="90" t="s">
        <v>334</v>
      </c>
      <c r="B36" s="92">
        <v>0.56</v>
      </c>
      <c r="C36" s="92">
        <v>8.56</v>
      </c>
      <c r="D36" s="301">
        <v>6.538</v>
      </c>
      <c r="E36" s="301">
        <v>5.263</v>
      </c>
      <c r="F36" s="200">
        <v>14.14</v>
      </c>
      <c r="G36" s="92">
        <f t="shared" si="1"/>
        <v>11456.83803975084</v>
      </c>
      <c r="H36" s="203">
        <v>2.32</v>
      </c>
      <c r="I36" s="296">
        <f t="shared" si="2"/>
        <v>-24.300647737074804</v>
      </c>
      <c r="J36" s="92">
        <v>11.11</v>
      </c>
      <c r="K36" s="92">
        <v>11.15</v>
      </c>
      <c r="L36" s="92">
        <v>4.905</v>
      </c>
      <c r="M36" s="92">
        <v>3.945</v>
      </c>
      <c r="N36" s="92">
        <v>13.08</v>
      </c>
      <c r="O36" s="92">
        <v>10.64</v>
      </c>
      <c r="P36" s="92">
        <v>10.65</v>
      </c>
      <c r="Q36" s="93">
        <v>13.9</v>
      </c>
      <c r="R36" s="93">
        <v>14.1</v>
      </c>
      <c r="S36" s="93" t="s">
        <v>1249</v>
      </c>
      <c r="T36" s="93">
        <v>28.6</v>
      </c>
      <c r="U36" s="91" t="s">
        <v>760</v>
      </c>
      <c r="V36" s="91" t="s">
        <v>335</v>
      </c>
      <c r="W36" s="218" t="s">
        <v>1287</v>
      </c>
      <c r="X36" s="224"/>
      <c r="Y36" s="317">
        <v>2139.24</v>
      </c>
      <c r="Z36" s="317">
        <f t="shared" si="3"/>
        <v>2154.0339199999994</v>
      </c>
      <c r="AA36" s="320">
        <f t="shared" si="4"/>
        <v>559.7678464260703</v>
      </c>
      <c r="AB36" s="317">
        <f t="shared" si="5"/>
        <v>-9317.598039750841</v>
      </c>
    </row>
    <row r="37" spans="1:28" s="2" customFormat="1" ht="12.75" customHeight="1">
      <c r="A37" s="90" t="s">
        <v>1150</v>
      </c>
      <c r="B37" s="92">
        <v>0.57</v>
      </c>
      <c r="C37" s="92">
        <v>7.72</v>
      </c>
      <c r="D37" s="301">
        <v>6.516</v>
      </c>
      <c r="E37" s="301">
        <v>5.013</v>
      </c>
      <c r="F37" s="200">
        <v>13.87</v>
      </c>
      <c r="G37" s="92">
        <f t="shared" si="1"/>
        <v>11408.011603844074</v>
      </c>
      <c r="H37" s="203">
        <v>3.9</v>
      </c>
      <c r="I37" s="296">
        <f t="shared" si="2"/>
        <v>-24.55209954257693</v>
      </c>
      <c r="J37" s="92">
        <v>10.73</v>
      </c>
      <c r="K37" s="92">
        <v>10.83</v>
      </c>
      <c r="L37" s="92">
        <v>4.89</v>
      </c>
      <c r="M37" s="92">
        <v>3.7575</v>
      </c>
      <c r="N37" s="92">
        <v>12.82</v>
      </c>
      <c r="O37" s="92">
        <v>10.27</v>
      </c>
      <c r="P37" s="92">
        <v>10.31</v>
      </c>
      <c r="Q37" s="93">
        <v>16.76</v>
      </c>
      <c r="R37" s="93" t="s">
        <v>1249</v>
      </c>
      <c r="S37" s="93" t="s">
        <v>1249</v>
      </c>
      <c r="T37" s="93">
        <v>16.8</v>
      </c>
      <c r="U37" s="91" t="s">
        <v>658</v>
      </c>
      <c r="V37" s="91" t="s">
        <v>531</v>
      </c>
      <c r="W37" s="218" t="s">
        <v>1296</v>
      </c>
      <c r="X37" s="224"/>
      <c r="Y37" s="317">
        <v>2130.16</v>
      </c>
      <c r="Z37" s="317">
        <f t="shared" si="3"/>
        <v>2154.9069793103445</v>
      </c>
      <c r="AA37" s="320">
        <f t="shared" si="4"/>
        <v>560.8442209179894</v>
      </c>
      <c r="AB37" s="317">
        <f t="shared" si="5"/>
        <v>-9277.851603844074</v>
      </c>
    </row>
    <row r="38" spans="1:28" s="2" customFormat="1" ht="12.75" customHeight="1">
      <c r="A38" s="90" t="s">
        <v>1268</v>
      </c>
      <c r="B38" s="92">
        <v>0.57</v>
      </c>
      <c r="C38" s="92">
        <v>7.72</v>
      </c>
      <c r="D38" s="301">
        <v>5.58</v>
      </c>
      <c r="E38" s="301">
        <v>4.5</v>
      </c>
      <c r="F38" s="200">
        <v>13.54</v>
      </c>
      <c r="G38" s="92">
        <f t="shared" si="1"/>
        <v>9470.12332308125</v>
      </c>
      <c r="H38" s="203">
        <v>3.86</v>
      </c>
      <c r="I38" s="296">
        <f t="shared" si="2"/>
        <v>-24.073556345666262</v>
      </c>
      <c r="J38" s="92">
        <v>10.54</v>
      </c>
      <c r="K38" s="92">
        <v>10.68</v>
      </c>
      <c r="L38" s="92">
        <v>4.185</v>
      </c>
      <c r="M38" s="92">
        <v>3.375</v>
      </c>
      <c r="N38" s="92">
        <v>12.18</v>
      </c>
      <c r="O38" s="92">
        <v>9.89</v>
      </c>
      <c r="P38" s="92">
        <v>10.07</v>
      </c>
      <c r="Q38" s="93">
        <v>16.76</v>
      </c>
      <c r="R38" s="93" t="s">
        <v>1249</v>
      </c>
      <c r="S38" s="93" t="s">
        <v>1249</v>
      </c>
      <c r="T38" s="93">
        <v>16.8</v>
      </c>
      <c r="U38" s="91" t="s">
        <v>658</v>
      </c>
      <c r="V38" s="91" t="s">
        <v>531</v>
      </c>
      <c r="W38" s="218" t="s">
        <v>1296</v>
      </c>
      <c r="X38" s="224"/>
      <c r="Y38" s="317">
        <v>1981.32</v>
      </c>
      <c r="Z38" s="317">
        <f t="shared" si="3"/>
        <v>2003.8320524137932</v>
      </c>
      <c r="AA38" s="320">
        <f t="shared" si="4"/>
        <v>374.58746178012905</v>
      </c>
      <c r="AB38" s="317">
        <f t="shared" si="5"/>
        <v>-7488.803323081251</v>
      </c>
    </row>
    <row r="39" spans="1:28" s="2" customFormat="1" ht="12.75" customHeight="1">
      <c r="A39" s="194" t="s">
        <v>1300</v>
      </c>
      <c r="B39" s="196">
        <v>0.57</v>
      </c>
      <c r="C39" s="196">
        <v>8.07</v>
      </c>
      <c r="D39" s="312">
        <v>6.54</v>
      </c>
      <c r="E39" s="312">
        <v>5.26</v>
      </c>
      <c r="F39" s="199">
        <v>14.14</v>
      </c>
      <c r="G39" s="92">
        <f t="shared" si="1"/>
        <v>11427.43946441622</v>
      </c>
      <c r="H39" s="202">
        <v>2.32</v>
      </c>
      <c r="I39" s="296">
        <f t="shared" si="2"/>
        <v>-24.289489293409673</v>
      </c>
      <c r="J39" s="196">
        <v>11.11</v>
      </c>
      <c r="K39" s="196">
        <v>11.15</v>
      </c>
      <c r="L39" s="196">
        <v>4.91</v>
      </c>
      <c r="M39" s="196">
        <v>3.95</v>
      </c>
      <c r="N39" s="196">
        <v>13.08</v>
      </c>
      <c r="O39" s="196">
        <v>10.64</v>
      </c>
      <c r="P39" s="196">
        <v>10.65</v>
      </c>
      <c r="Q39" s="197">
        <v>12.1</v>
      </c>
      <c r="R39" s="197" t="s">
        <v>1249</v>
      </c>
      <c r="S39" s="197" t="s">
        <v>1249</v>
      </c>
      <c r="T39" s="198">
        <v>49.9</v>
      </c>
      <c r="U39" s="195" t="s">
        <v>663</v>
      </c>
      <c r="V39" s="195" t="s">
        <v>1286</v>
      </c>
      <c r="W39" s="91" t="s">
        <v>1287</v>
      </c>
      <c r="X39" s="224"/>
      <c r="Y39" s="317">
        <v>2136.98</v>
      </c>
      <c r="Z39" s="317">
        <f t="shared" si="3"/>
        <v>2151.75584</v>
      </c>
      <c r="AA39" s="320">
        <f t="shared" si="4"/>
        <v>556.9592546459978</v>
      </c>
      <c r="AB39" s="317">
        <f t="shared" si="5"/>
        <v>-9290.45946441622</v>
      </c>
    </row>
    <row r="40" spans="1:28" s="2" customFormat="1" ht="12.75" customHeight="1">
      <c r="A40" s="90" t="s">
        <v>588</v>
      </c>
      <c r="B40" s="92">
        <v>0.58</v>
      </c>
      <c r="C40" s="92">
        <v>7.5</v>
      </c>
      <c r="D40" s="301">
        <v>6.473</v>
      </c>
      <c r="E40" s="301">
        <v>5.001</v>
      </c>
      <c r="F40" s="200">
        <v>13.36</v>
      </c>
      <c r="G40" s="92">
        <f>IF(Y40&gt;0,((AA40/9000*L$6+(1-AA40/9000)*F$6)+H40)/(H40/290+1),0)</f>
        <v>20581.584779460085</v>
      </c>
      <c r="H40" s="203">
        <v>1.42</v>
      </c>
      <c r="I40" s="296">
        <f>IF(G40&gt;0,F40+2.15-10*LOG(G40),0)</f>
        <v>-27.62478812334863</v>
      </c>
      <c r="J40" s="92">
        <v>10.43</v>
      </c>
      <c r="K40" s="92">
        <v>10.28</v>
      </c>
      <c r="L40" s="92">
        <v>4.85</v>
      </c>
      <c r="M40" s="92">
        <v>3.75</v>
      </c>
      <c r="N40" s="92">
        <v>12.44</v>
      </c>
      <c r="O40" s="92">
        <v>9.96</v>
      </c>
      <c r="P40" s="92">
        <v>10.13</v>
      </c>
      <c r="Q40" s="93">
        <v>11.68</v>
      </c>
      <c r="R40" s="93">
        <v>14.68</v>
      </c>
      <c r="S40" s="93" t="s">
        <v>1249</v>
      </c>
      <c r="T40" s="93">
        <v>55.75</v>
      </c>
      <c r="U40" s="91" t="s">
        <v>589</v>
      </c>
      <c r="V40" s="91" t="s">
        <v>982</v>
      </c>
      <c r="W40" s="91" t="s">
        <v>1296</v>
      </c>
      <c r="X40" s="224"/>
      <c r="Y40" s="317">
        <v>2843.76</v>
      </c>
      <c r="Z40" s="317">
        <f>(Y40-H40)*(H40/290+1)+H40*((H40/290+1)-1)</f>
        <v>2856.2646179310345</v>
      </c>
      <c r="AA40" s="320">
        <f t="shared" si="4"/>
        <v>1425.53172035675</v>
      </c>
      <c r="AB40" s="317">
        <f>Y40-G40</f>
        <v>-17737.824779460083</v>
      </c>
    </row>
    <row r="41" spans="1:28" s="2" customFormat="1" ht="12.75" customHeight="1">
      <c r="A41" s="90" t="s">
        <v>841</v>
      </c>
      <c r="B41" s="92">
        <v>0.59</v>
      </c>
      <c r="C41" s="92">
        <v>7.53</v>
      </c>
      <c r="D41" s="301">
        <v>6.561</v>
      </c>
      <c r="E41" s="301">
        <v>5.097</v>
      </c>
      <c r="F41" s="200">
        <v>13.44</v>
      </c>
      <c r="G41" s="92">
        <f t="shared" si="1"/>
        <v>21212.818568702838</v>
      </c>
      <c r="H41" s="203">
        <v>2.49</v>
      </c>
      <c r="I41" s="296">
        <f t="shared" si="2"/>
        <v>-27.675983774985486</v>
      </c>
      <c r="J41" s="92">
        <v>10.49</v>
      </c>
      <c r="K41" s="92">
        <v>10.32</v>
      </c>
      <c r="L41" s="92">
        <v>4.92</v>
      </c>
      <c r="M41" s="92">
        <v>3.825</v>
      </c>
      <c r="N41" s="92">
        <v>12.41</v>
      </c>
      <c r="O41" s="92">
        <v>10.03</v>
      </c>
      <c r="P41" s="92">
        <v>10.15</v>
      </c>
      <c r="Q41" s="93">
        <v>11.77</v>
      </c>
      <c r="R41" s="93" t="s">
        <v>1249</v>
      </c>
      <c r="S41" s="93" t="s">
        <v>1249</v>
      </c>
      <c r="T41" s="93">
        <v>51</v>
      </c>
      <c r="U41" s="91" t="s">
        <v>576</v>
      </c>
      <c r="V41" s="91" t="s">
        <v>1225</v>
      </c>
      <c r="W41" s="91" t="s">
        <v>1296</v>
      </c>
      <c r="X41" s="224"/>
      <c r="Y41" s="317">
        <v>2888.65</v>
      </c>
      <c r="Z41" s="317">
        <f t="shared" si="3"/>
        <v>2910.9625465517242</v>
      </c>
      <c r="AA41" s="320">
        <f t="shared" si="4"/>
        <v>1492.9675227478367</v>
      </c>
      <c r="AB41" s="317">
        <f t="shared" si="5"/>
        <v>-18324.168568702837</v>
      </c>
    </row>
    <row r="42" spans="1:28" s="2" customFormat="1" ht="12.75" customHeight="1">
      <c r="A42" s="90" t="s">
        <v>590</v>
      </c>
      <c r="B42" s="92">
        <v>0.59</v>
      </c>
      <c r="C42" s="92">
        <v>7.59</v>
      </c>
      <c r="D42" s="301">
        <v>6.583</v>
      </c>
      <c r="E42" s="301">
        <v>5.14</v>
      </c>
      <c r="F42" s="200">
        <v>13.52</v>
      </c>
      <c r="G42" s="92">
        <f t="shared" si="1"/>
        <v>20957.706443301402</v>
      </c>
      <c r="H42" s="203">
        <v>1.75</v>
      </c>
      <c r="I42" s="296">
        <f t="shared" si="2"/>
        <v>-27.543437528574763</v>
      </c>
      <c r="J42" s="92">
        <v>10.55</v>
      </c>
      <c r="K42" s="92">
        <v>10.44</v>
      </c>
      <c r="L42" s="92">
        <v>4.935</v>
      </c>
      <c r="M42" s="92">
        <v>3.855</v>
      </c>
      <c r="N42" s="92">
        <v>12.5</v>
      </c>
      <c r="O42" s="92">
        <v>10.1</v>
      </c>
      <c r="P42" s="92">
        <v>10.18</v>
      </c>
      <c r="Q42" s="93">
        <v>12.23</v>
      </c>
      <c r="R42" s="93" t="s">
        <v>1249</v>
      </c>
      <c r="S42" s="93" t="s">
        <v>1249</v>
      </c>
      <c r="T42" s="93">
        <v>42.1</v>
      </c>
      <c r="U42" s="91" t="s">
        <v>589</v>
      </c>
      <c r="V42" s="91" t="s">
        <v>178</v>
      </c>
      <c r="W42" s="91" t="s">
        <v>1296</v>
      </c>
      <c r="X42" s="224"/>
      <c r="Y42" s="317">
        <v>2871.55</v>
      </c>
      <c r="Z42" s="317">
        <f t="shared" si="3"/>
        <v>2887.128318965518</v>
      </c>
      <c r="AA42" s="320">
        <f t="shared" si="4"/>
        <v>1463.5828586082948</v>
      </c>
      <c r="AB42" s="317">
        <f t="shared" si="5"/>
        <v>-18086.156443301403</v>
      </c>
    </row>
    <row r="43" spans="1:28" s="2" customFormat="1" ht="12.75" customHeight="1">
      <c r="A43" s="90" t="s">
        <v>840</v>
      </c>
      <c r="B43" s="92">
        <v>0.59</v>
      </c>
      <c r="C43" s="92">
        <v>7.71</v>
      </c>
      <c r="D43" s="301">
        <v>6.41</v>
      </c>
      <c r="E43" s="301">
        <v>4.87</v>
      </c>
      <c r="F43" s="200">
        <v>13.7</v>
      </c>
      <c r="G43" s="92">
        <f t="shared" si="1"/>
        <v>11611.885337519825</v>
      </c>
      <c r="H43" s="203">
        <v>2.19</v>
      </c>
      <c r="I43" s="296">
        <f t="shared" si="2"/>
        <v>-24.799027387055986</v>
      </c>
      <c r="J43" s="92">
        <v>10.68</v>
      </c>
      <c r="K43" s="92">
        <v>10.66</v>
      </c>
      <c r="L43" s="92">
        <v>4.81</v>
      </c>
      <c r="M43" s="92">
        <v>3.65</v>
      </c>
      <c r="N43" s="92">
        <v>12.62</v>
      </c>
      <c r="O43" s="92">
        <v>10.22</v>
      </c>
      <c r="P43" s="92">
        <v>10.18</v>
      </c>
      <c r="Q43" s="93">
        <v>18.8</v>
      </c>
      <c r="R43" s="93" t="s">
        <v>1249</v>
      </c>
      <c r="S43" s="93" t="s">
        <v>1249</v>
      </c>
      <c r="T43" s="93">
        <v>50.1</v>
      </c>
      <c r="U43" s="91" t="s">
        <v>606</v>
      </c>
      <c r="V43" s="91" t="s">
        <v>1223</v>
      </c>
      <c r="W43" s="91" t="s">
        <v>1287</v>
      </c>
      <c r="X43" s="224"/>
      <c r="Y43" s="317">
        <v>2151.6</v>
      </c>
      <c r="Z43" s="317">
        <f t="shared" si="3"/>
        <v>2165.658289655172</v>
      </c>
      <c r="AA43" s="320">
        <f t="shared" si="4"/>
        <v>574.0992610656123</v>
      </c>
      <c r="AB43" s="317">
        <f t="shared" si="5"/>
        <v>-9460.285337519825</v>
      </c>
    </row>
    <row r="44" spans="1:28" s="2" customFormat="1" ht="12.75" customHeight="1">
      <c r="A44" s="90" t="s">
        <v>499</v>
      </c>
      <c r="B44" s="92">
        <v>0.603</v>
      </c>
      <c r="C44" s="92">
        <v>7.84</v>
      </c>
      <c r="D44" s="301">
        <v>6.538</v>
      </c>
      <c r="E44" s="301">
        <v>5.06</v>
      </c>
      <c r="F44" s="200">
        <v>13.98</v>
      </c>
      <c r="G44" s="92">
        <f t="shared" si="1"/>
        <v>10719.125958682484</v>
      </c>
      <c r="H44" s="203">
        <v>2.24</v>
      </c>
      <c r="I44" s="296">
        <f t="shared" si="2"/>
        <v>-24.17159374274966</v>
      </c>
      <c r="J44" s="92">
        <v>10.88</v>
      </c>
      <c r="K44" s="92">
        <v>10.92</v>
      </c>
      <c r="L44" s="92">
        <v>4.905</v>
      </c>
      <c r="M44" s="92">
        <v>3.795</v>
      </c>
      <c r="N44" s="92">
        <v>12.87</v>
      </c>
      <c r="O44" s="92">
        <v>10.37</v>
      </c>
      <c r="P44" s="92">
        <v>10.37</v>
      </c>
      <c r="Q44" s="93">
        <v>16.96</v>
      </c>
      <c r="R44" s="93" t="s">
        <v>1249</v>
      </c>
      <c r="S44" s="93" t="s">
        <v>1249</v>
      </c>
      <c r="T44" s="93">
        <v>200.5</v>
      </c>
      <c r="U44" s="91" t="s">
        <v>606</v>
      </c>
      <c r="V44" s="91" t="s">
        <v>1226</v>
      </c>
      <c r="W44" s="91" t="s">
        <v>1287</v>
      </c>
      <c r="X44" s="224"/>
      <c r="Y44" s="317">
        <v>2082.8</v>
      </c>
      <c r="Z44" s="317">
        <f>(Y44-H44)*(H44/290+1)+H44*((H44/290+1)-1)</f>
        <v>2096.6478344827588</v>
      </c>
      <c r="AA44" s="320">
        <f t="shared" si="4"/>
        <v>489.0178779990238</v>
      </c>
      <c r="AB44" s="317">
        <f>Y44-G44</f>
        <v>-8636.325958682482</v>
      </c>
    </row>
    <row r="45" spans="1:28" s="2" customFormat="1" ht="12.75" customHeight="1">
      <c r="A45" s="90" t="s">
        <v>586</v>
      </c>
      <c r="B45" s="92">
        <v>0.6</v>
      </c>
      <c r="C45" s="92">
        <v>8.24</v>
      </c>
      <c r="D45" s="301">
        <v>6.879</v>
      </c>
      <c r="E45" s="301">
        <v>5.502</v>
      </c>
      <c r="F45" s="200">
        <v>14.28</v>
      </c>
      <c r="G45" s="92">
        <f t="shared" si="1"/>
        <v>14518.883936360122</v>
      </c>
      <c r="H45" s="203">
        <v>4.09</v>
      </c>
      <c r="I45" s="296">
        <f t="shared" si="2"/>
        <v>-25.189332335190898</v>
      </c>
      <c r="J45" s="92">
        <v>11.23</v>
      </c>
      <c r="K45" s="92">
        <v>11.22</v>
      </c>
      <c r="L45" s="92">
        <v>5.16</v>
      </c>
      <c r="M45" s="92">
        <v>4.125</v>
      </c>
      <c r="N45" s="92">
        <v>13.1</v>
      </c>
      <c r="O45" s="92">
        <v>10.78</v>
      </c>
      <c r="P45" s="92">
        <v>10.73</v>
      </c>
      <c r="Q45" s="93">
        <v>13.51</v>
      </c>
      <c r="R45" s="93">
        <v>13.8</v>
      </c>
      <c r="S45" s="93" t="s">
        <v>1249</v>
      </c>
      <c r="T45" s="93">
        <v>51.5</v>
      </c>
      <c r="U45" s="91" t="s">
        <v>1155</v>
      </c>
      <c r="V45" s="91" t="s">
        <v>1227</v>
      </c>
      <c r="W45" s="91" t="s">
        <v>1296</v>
      </c>
      <c r="X45" s="224"/>
      <c r="Y45" s="317">
        <v>2368.67</v>
      </c>
      <c r="Z45" s="317">
        <f t="shared" si="3"/>
        <v>2397.986414827586</v>
      </c>
      <c r="AA45" s="320">
        <f t="shared" si="4"/>
        <v>860.5311961333023</v>
      </c>
      <c r="AB45" s="317">
        <f t="shared" si="5"/>
        <v>-12150.213936360122</v>
      </c>
    </row>
    <row r="46" spans="1:28" s="2" customFormat="1" ht="12.75" customHeight="1">
      <c r="A46" s="90" t="s">
        <v>503</v>
      </c>
      <c r="B46" s="92">
        <v>0.62</v>
      </c>
      <c r="C46" s="92">
        <v>8.13</v>
      </c>
      <c r="D46" s="301">
        <v>6.942</v>
      </c>
      <c r="E46" s="301">
        <v>5.532</v>
      </c>
      <c r="F46" s="200">
        <v>14.2</v>
      </c>
      <c r="G46" s="92">
        <f t="shared" si="1"/>
        <v>14546.11547566075</v>
      </c>
      <c r="H46" s="203">
        <v>5.17</v>
      </c>
      <c r="I46" s="296">
        <f t="shared" si="2"/>
        <v>-25.277470309353465</v>
      </c>
      <c r="J46" s="92">
        <v>11.12</v>
      </c>
      <c r="K46" s="92">
        <v>11.14</v>
      </c>
      <c r="L46" s="92">
        <v>5.205</v>
      </c>
      <c r="M46" s="92">
        <v>4.1475</v>
      </c>
      <c r="N46" s="92">
        <v>13.08</v>
      </c>
      <c r="O46" s="92">
        <v>10.71</v>
      </c>
      <c r="P46" s="92">
        <v>10.66</v>
      </c>
      <c r="Q46" s="93">
        <v>12.87</v>
      </c>
      <c r="R46" s="93">
        <v>12.87</v>
      </c>
      <c r="S46" s="93" t="s">
        <v>1249</v>
      </c>
      <c r="T46" s="93">
        <v>200.2</v>
      </c>
      <c r="U46" s="91" t="s">
        <v>836</v>
      </c>
      <c r="V46" s="91" t="s">
        <v>1226</v>
      </c>
      <c r="W46" s="91" t="s">
        <v>1287</v>
      </c>
      <c r="X46" s="224"/>
      <c r="Y46" s="317">
        <v>2367.16</v>
      </c>
      <c r="Z46" s="317">
        <f t="shared" si="3"/>
        <v>2404.1907489655173</v>
      </c>
      <c r="AA46" s="320">
        <f t="shared" si="4"/>
        <v>868.1803752054243</v>
      </c>
      <c r="AB46" s="317">
        <f t="shared" si="5"/>
        <v>-12178.95547566075</v>
      </c>
    </row>
    <row r="47" spans="1:28" s="2" customFormat="1" ht="12.75" customHeight="1">
      <c r="A47" s="90" t="s">
        <v>343</v>
      </c>
      <c r="B47" s="92">
        <v>0.65</v>
      </c>
      <c r="C47" s="92">
        <v>7.44</v>
      </c>
      <c r="D47" s="301">
        <v>6.224</v>
      </c>
      <c r="E47" s="301">
        <v>4.669</v>
      </c>
      <c r="F47" s="200">
        <v>13.31</v>
      </c>
      <c r="G47" s="92">
        <f>IF(Y47&gt;0,((AA47/9000*L$6+(1-AA47/9000)*F$6)+H47)/(H47/290+1),0)</f>
        <v>12610.53087321932</v>
      </c>
      <c r="H47" s="203">
        <v>1.59</v>
      </c>
      <c r="I47" s="296">
        <f>IF(G47&gt;0,F47+2.15-10*LOG(G47),0)</f>
        <v>-25.547333697179475</v>
      </c>
      <c r="J47" s="92">
        <v>10.39</v>
      </c>
      <c r="K47" s="92">
        <v>10.27</v>
      </c>
      <c r="L47" s="92">
        <v>4.665</v>
      </c>
      <c r="M47" s="92">
        <v>3.5</v>
      </c>
      <c r="N47" s="92">
        <v>12.36</v>
      </c>
      <c r="O47" s="92">
        <v>9.95</v>
      </c>
      <c r="P47" s="92">
        <v>9.91</v>
      </c>
      <c r="Q47" s="93">
        <v>18.7</v>
      </c>
      <c r="R47" s="93" t="s">
        <v>1249</v>
      </c>
      <c r="S47" s="93" t="s">
        <v>1249</v>
      </c>
      <c r="T47" s="93">
        <v>49.65</v>
      </c>
      <c r="U47" s="91" t="s">
        <v>589</v>
      </c>
      <c r="V47" s="91" t="s">
        <v>1225</v>
      </c>
      <c r="W47" s="91" t="s">
        <v>1296</v>
      </c>
      <c r="X47" s="224"/>
      <c r="Y47" s="317">
        <v>2230.41</v>
      </c>
      <c r="Z47" s="317">
        <f>(Y47-H47)*(H47/290+1)+H47*((H47/290+1)-1)</f>
        <v>2241.048799655172</v>
      </c>
      <c r="AA47" s="320">
        <f t="shared" si="4"/>
        <v>667.0464651504151</v>
      </c>
      <c r="AB47" s="317">
        <f>Y47-G47</f>
        <v>-10380.12087321932</v>
      </c>
    </row>
    <row r="48" spans="1:28" s="2" customFormat="1" ht="12.75" customHeight="1">
      <c r="A48" s="90" t="s">
        <v>301</v>
      </c>
      <c r="B48" s="92">
        <v>0.65</v>
      </c>
      <c r="C48" s="92">
        <v>8.44</v>
      </c>
      <c r="D48" s="301">
        <v>6.687</v>
      </c>
      <c r="E48" s="301">
        <v>5.487</v>
      </c>
      <c r="F48" s="200">
        <v>14.44</v>
      </c>
      <c r="G48" s="92">
        <f t="shared" si="1"/>
        <v>12035.191245662669</v>
      </c>
      <c r="H48" s="203">
        <v>3.94</v>
      </c>
      <c r="I48" s="296">
        <f t="shared" si="2"/>
        <v>-24.214529958388074</v>
      </c>
      <c r="J48" s="92">
        <v>11.38</v>
      </c>
      <c r="K48" s="92">
        <v>11.41</v>
      </c>
      <c r="L48" s="92">
        <v>5.02</v>
      </c>
      <c r="M48" s="92">
        <v>4.12</v>
      </c>
      <c r="N48" s="92">
        <v>13.22</v>
      </c>
      <c r="O48" s="92">
        <v>10.91</v>
      </c>
      <c r="P48" s="92">
        <v>10.9</v>
      </c>
      <c r="Q48" s="93">
        <v>15.62</v>
      </c>
      <c r="R48" s="93">
        <v>15.62</v>
      </c>
      <c r="S48" s="93" t="s">
        <v>1249</v>
      </c>
      <c r="T48" s="93">
        <v>54.8</v>
      </c>
      <c r="U48" s="91" t="s">
        <v>750</v>
      </c>
      <c r="V48" s="91" t="s">
        <v>1223</v>
      </c>
      <c r="W48" s="91" t="s">
        <v>1287</v>
      </c>
      <c r="X48" s="224"/>
      <c r="Y48" s="317">
        <v>2178.24</v>
      </c>
      <c r="Z48" s="317">
        <f t="shared" si="3"/>
        <v>2203.894019310345</v>
      </c>
      <c r="AA48" s="320">
        <f t="shared" si="4"/>
        <v>621.2392017238025</v>
      </c>
      <c r="AB48" s="317">
        <f t="shared" si="5"/>
        <v>-9856.951245662669</v>
      </c>
    </row>
    <row r="49" spans="1:28" s="2" customFormat="1" ht="12" customHeight="1">
      <c r="A49" s="90" t="s">
        <v>258</v>
      </c>
      <c r="B49" s="92">
        <v>0.6545</v>
      </c>
      <c r="C49" s="92">
        <v>8.33</v>
      </c>
      <c r="D49" s="301">
        <v>6.794</v>
      </c>
      <c r="E49" s="301">
        <v>5.365</v>
      </c>
      <c r="F49" s="200">
        <v>14.37</v>
      </c>
      <c r="G49" s="92">
        <f t="shared" si="1"/>
        <v>12586.968829826255</v>
      </c>
      <c r="H49" s="203">
        <v>2.89</v>
      </c>
      <c r="I49" s="296">
        <f t="shared" si="2"/>
        <v>-24.47921156718157</v>
      </c>
      <c r="J49" s="92">
        <v>11.28</v>
      </c>
      <c r="K49" s="92">
        <v>11.27</v>
      </c>
      <c r="L49" s="92">
        <v>5.0955</v>
      </c>
      <c r="M49" s="92">
        <v>4.023</v>
      </c>
      <c r="N49" s="92">
        <v>13.17</v>
      </c>
      <c r="O49" s="92">
        <v>10.83</v>
      </c>
      <c r="P49" s="92">
        <v>10.82</v>
      </c>
      <c r="Q49" s="93">
        <v>15.24</v>
      </c>
      <c r="R49" s="93">
        <v>15.3</v>
      </c>
      <c r="S49" s="93" t="s">
        <v>1249</v>
      </c>
      <c r="T49" s="93">
        <v>49.17</v>
      </c>
      <c r="U49" s="91" t="s">
        <v>760</v>
      </c>
      <c r="V49" s="91" t="s">
        <v>1223</v>
      </c>
      <c r="W49" s="91" t="s">
        <v>1287</v>
      </c>
      <c r="X49" s="224"/>
      <c r="Y49" s="317">
        <v>2224.19</v>
      </c>
      <c r="Z49" s="317">
        <f t="shared" si="3"/>
        <v>2243.4652037931037</v>
      </c>
      <c r="AA49" s="320">
        <f t="shared" si="4"/>
        <v>670.0255935388516</v>
      </c>
      <c r="AB49" s="317">
        <f t="shared" si="5"/>
        <v>-10362.778829826255</v>
      </c>
    </row>
    <row r="50" spans="1:28" s="2" customFormat="1" ht="12.75" customHeight="1">
      <c r="A50" s="90" t="s">
        <v>693</v>
      </c>
      <c r="B50" s="92">
        <v>0.65</v>
      </c>
      <c r="C50" s="92">
        <v>8.43</v>
      </c>
      <c r="D50" s="301">
        <v>7.152</v>
      </c>
      <c r="E50" s="301">
        <v>5.811</v>
      </c>
      <c r="F50" s="200">
        <v>14.48</v>
      </c>
      <c r="G50" s="92">
        <f t="shared" si="1"/>
        <v>15306.32782110086</v>
      </c>
      <c r="H50" s="203">
        <v>5.05</v>
      </c>
      <c r="I50" s="296">
        <f t="shared" si="2"/>
        <v>-25.21871010533388</v>
      </c>
      <c r="J50" s="92">
        <v>11.45</v>
      </c>
      <c r="K50" s="92">
        <v>11.46</v>
      </c>
      <c r="L50" s="92">
        <v>5.364</v>
      </c>
      <c r="M50" s="92">
        <v>4.358</v>
      </c>
      <c r="N50" s="92">
        <v>13.41</v>
      </c>
      <c r="O50" s="92">
        <v>11.03</v>
      </c>
      <c r="P50" s="92">
        <v>10.98</v>
      </c>
      <c r="Q50" s="93">
        <v>12.4</v>
      </c>
      <c r="R50" s="93">
        <v>11.7</v>
      </c>
      <c r="S50" s="93" t="s">
        <v>1249</v>
      </c>
      <c r="T50" s="93">
        <v>50</v>
      </c>
      <c r="U50" s="91" t="s">
        <v>863</v>
      </c>
      <c r="V50" s="91" t="s">
        <v>694</v>
      </c>
      <c r="W50" s="91" t="s">
        <v>1296</v>
      </c>
      <c r="X50" s="224"/>
      <c r="Y50" s="317">
        <v>2426</v>
      </c>
      <c r="Z50" s="317">
        <f t="shared" si="3"/>
        <v>2463.195862068965</v>
      </c>
      <c r="AA50" s="320">
        <f t="shared" si="4"/>
        <v>940.9264050395913</v>
      </c>
      <c r="AB50" s="317">
        <f t="shared" si="5"/>
        <v>-12880.32782110086</v>
      </c>
    </row>
    <row r="51" spans="1:28" s="2" customFormat="1" ht="12.75" customHeight="1">
      <c r="A51" s="90" t="s">
        <v>586</v>
      </c>
      <c r="B51" s="92">
        <v>0.66</v>
      </c>
      <c r="C51" s="92">
        <v>8.56</v>
      </c>
      <c r="D51" s="301">
        <v>7.02</v>
      </c>
      <c r="E51" s="301">
        <v>5.7</v>
      </c>
      <c r="F51" s="200">
        <v>14.6</v>
      </c>
      <c r="G51" s="92">
        <f t="shared" si="1"/>
        <v>13061.620903429368</v>
      </c>
      <c r="H51" s="203">
        <v>5.14</v>
      </c>
      <c r="I51" s="296">
        <f t="shared" si="2"/>
        <v>-24.409970747747664</v>
      </c>
      <c r="J51" s="92">
        <v>11.55</v>
      </c>
      <c r="K51" s="92">
        <v>11.54</v>
      </c>
      <c r="L51" s="92">
        <v>5.27</v>
      </c>
      <c r="M51" s="92">
        <v>4.28</v>
      </c>
      <c r="N51" s="92">
        <v>13.28</v>
      </c>
      <c r="O51" s="92">
        <v>11.09</v>
      </c>
      <c r="P51" s="92">
        <v>10.94</v>
      </c>
      <c r="Q51" s="93">
        <v>13.75</v>
      </c>
      <c r="R51" s="93">
        <v>13.75</v>
      </c>
      <c r="S51" s="93" t="s">
        <v>1249</v>
      </c>
      <c r="T51" s="93">
        <v>12.44</v>
      </c>
      <c r="U51" s="91" t="s">
        <v>607</v>
      </c>
      <c r="V51" s="91" t="s">
        <v>1225</v>
      </c>
      <c r="W51" s="91" t="s">
        <v>1296</v>
      </c>
      <c r="X51" s="224"/>
      <c r="Y51" s="317">
        <v>2253.14</v>
      </c>
      <c r="Z51" s="317">
        <f t="shared" si="3"/>
        <v>2287.934964137931</v>
      </c>
      <c r="AA51" s="320">
        <f t="shared" si="4"/>
        <v>724.85132545621</v>
      </c>
      <c r="AB51" s="317">
        <f t="shared" si="5"/>
        <v>-10808.480903429368</v>
      </c>
    </row>
    <row r="52" spans="1:28" s="2" customFormat="1" ht="12.75" customHeight="1">
      <c r="A52" s="90" t="s">
        <v>74</v>
      </c>
      <c r="B52" s="92">
        <v>0.657</v>
      </c>
      <c r="C52" s="92">
        <v>8.4</v>
      </c>
      <c r="D52" s="301">
        <v>6.842</v>
      </c>
      <c r="E52" s="301">
        <v>5.444</v>
      </c>
      <c r="F52" s="200">
        <v>14.4</v>
      </c>
      <c r="G52" s="92">
        <f>IF(Y52&gt;0,((AA52/9000*L$6+(1-AA52/9000)*F$6)+H52)/(H52/290+1),0)</f>
        <v>12564.247599080498</v>
      </c>
      <c r="H52" s="203">
        <v>3.33</v>
      </c>
      <c r="I52" s="296">
        <f>IF(G52&gt;0,F52+2.15-10*LOG(G52),0)</f>
        <v>-24.441364862949836</v>
      </c>
      <c r="J52" s="92">
        <v>11.36</v>
      </c>
      <c r="K52" s="92">
        <v>11.34</v>
      </c>
      <c r="L52" s="92">
        <v>5.13</v>
      </c>
      <c r="M52" s="92">
        <v>4.08</v>
      </c>
      <c r="N52" s="92">
        <v>13.17</v>
      </c>
      <c r="O52" s="92">
        <v>10.91</v>
      </c>
      <c r="P52" s="92">
        <v>10.84</v>
      </c>
      <c r="Q52" s="93">
        <v>15.06</v>
      </c>
      <c r="R52" s="93">
        <v>15.23</v>
      </c>
      <c r="S52" s="93" t="s">
        <v>1249</v>
      </c>
      <c r="T52" s="93">
        <v>53.5</v>
      </c>
      <c r="U52" s="91" t="s">
        <v>677</v>
      </c>
      <c r="V52" s="91" t="s">
        <v>1223</v>
      </c>
      <c r="W52" s="91" t="s">
        <v>1287</v>
      </c>
      <c r="X52" s="224"/>
      <c r="Y52" s="317">
        <v>2220.96</v>
      </c>
      <c r="Z52" s="317">
        <f>(Y52-H52)*(H52/290+1)+H52*((H52/290+1)-1)</f>
        <v>2243.1327475862067</v>
      </c>
      <c r="AA52" s="320">
        <f t="shared" si="4"/>
        <v>669.6157160236085</v>
      </c>
      <c r="AB52" s="317">
        <f>Y52-G52</f>
        <v>-10343.287599080497</v>
      </c>
    </row>
    <row r="53" spans="1:28" s="2" customFormat="1" ht="12.75" customHeight="1">
      <c r="A53" s="90" t="s">
        <v>415</v>
      </c>
      <c r="B53" s="92">
        <v>0.657</v>
      </c>
      <c r="C53" s="92">
        <v>8.41</v>
      </c>
      <c r="D53" s="301">
        <v>6.842</v>
      </c>
      <c r="E53" s="301">
        <v>5.458</v>
      </c>
      <c r="F53" s="200">
        <v>14.49</v>
      </c>
      <c r="G53" s="92">
        <f t="shared" si="1"/>
        <v>11021.02495945094</v>
      </c>
      <c r="H53" s="203">
        <v>3.4</v>
      </c>
      <c r="I53" s="296">
        <f t="shared" si="2"/>
        <v>-23.782219859435564</v>
      </c>
      <c r="J53" s="92">
        <v>11.4</v>
      </c>
      <c r="K53" s="92">
        <v>11.46</v>
      </c>
      <c r="L53" s="92">
        <v>5.13</v>
      </c>
      <c r="M53" s="92">
        <v>4.1</v>
      </c>
      <c r="N53" s="92">
        <v>13.36</v>
      </c>
      <c r="O53" s="92">
        <v>10.95</v>
      </c>
      <c r="P53" s="92">
        <v>10.93</v>
      </c>
      <c r="Q53" s="93">
        <v>17</v>
      </c>
      <c r="R53" s="93">
        <v>17</v>
      </c>
      <c r="S53" s="93" t="s">
        <v>1249</v>
      </c>
      <c r="T53" s="93">
        <v>48.95</v>
      </c>
      <c r="U53" s="91" t="s">
        <v>760</v>
      </c>
      <c r="V53" s="91" t="s">
        <v>1223</v>
      </c>
      <c r="W53" s="91" t="s">
        <v>1287</v>
      </c>
      <c r="X53" s="224"/>
      <c r="Y53" s="317">
        <v>2102.09</v>
      </c>
      <c r="Z53" s="317">
        <f t="shared" si="3"/>
        <v>2123.3351931034485</v>
      </c>
      <c r="AA53" s="320">
        <f t="shared" si="4"/>
        <v>521.9201009472647</v>
      </c>
      <c r="AB53" s="317">
        <f t="shared" si="5"/>
        <v>-8918.93495945094</v>
      </c>
    </row>
    <row r="54" spans="1:28" s="2" customFormat="1" ht="12.75" customHeight="1">
      <c r="A54" s="90" t="s">
        <v>219</v>
      </c>
      <c r="B54" s="92">
        <v>0.68</v>
      </c>
      <c r="C54" s="92">
        <v>8.75</v>
      </c>
      <c r="D54" s="301">
        <v>6.819</v>
      </c>
      <c r="E54" s="301">
        <v>6.254</v>
      </c>
      <c r="F54" s="200">
        <v>14.77</v>
      </c>
      <c r="G54" s="92">
        <f t="shared" si="1"/>
        <v>14023.129695455935</v>
      </c>
      <c r="H54" s="203">
        <v>12.14</v>
      </c>
      <c r="I54" s="296">
        <f t="shared" si="2"/>
        <v>-24.548449507048506</v>
      </c>
      <c r="J54" s="92">
        <v>11.77</v>
      </c>
      <c r="K54" s="92">
        <v>11.65</v>
      </c>
      <c r="L54" s="92">
        <v>5.12</v>
      </c>
      <c r="M54" s="92">
        <v>4.69</v>
      </c>
      <c r="N54" s="92">
        <v>13.5</v>
      </c>
      <c r="O54" s="92">
        <v>11.2</v>
      </c>
      <c r="P54" s="92">
        <v>11.18</v>
      </c>
      <c r="Q54" s="93">
        <v>14.05</v>
      </c>
      <c r="R54" s="93">
        <v>14.05</v>
      </c>
      <c r="S54" s="93" t="s">
        <v>1249</v>
      </c>
      <c r="T54" s="93">
        <v>50.81</v>
      </c>
      <c r="U54" s="91" t="s">
        <v>618</v>
      </c>
      <c r="V54" s="91" t="s">
        <v>209</v>
      </c>
      <c r="W54" s="91" t="s">
        <v>1287</v>
      </c>
      <c r="X54" s="224"/>
      <c r="Y54" s="317">
        <v>2304.32</v>
      </c>
      <c r="Z54" s="317">
        <f t="shared" si="3"/>
        <v>2388.643602758621</v>
      </c>
      <c r="AA54" s="320">
        <f t="shared" si="4"/>
        <v>849.0126607088828</v>
      </c>
      <c r="AB54" s="317">
        <f t="shared" si="5"/>
        <v>-11718.809695455935</v>
      </c>
    </row>
    <row r="55" spans="1:28" s="2" customFormat="1" ht="12.75" customHeight="1">
      <c r="A55" s="90" t="s">
        <v>592</v>
      </c>
      <c r="B55" s="92">
        <v>0.69</v>
      </c>
      <c r="C55" s="92">
        <v>7.99</v>
      </c>
      <c r="D55" s="301">
        <v>6.538</v>
      </c>
      <c r="E55" s="301">
        <v>5.072</v>
      </c>
      <c r="F55" s="200">
        <v>13.97</v>
      </c>
      <c r="G55" s="92">
        <f t="shared" si="1"/>
        <v>11520.506064744493</v>
      </c>
      <c r="H55" s="203">
        <v>2.88</v>
      </c>
      <c r="I55" s="296">
        <f t="shared" si="2"/>
        <v>-24.49471556890904</v>
      </c>
      <c r="J55" s="92">
        <v>10.96</v>
      </c>
      <c r="K55" s="92">
        <v>10.9</v>
      </c>
      <c r="L55" s="92">
        <v>4.905</v>
      </c>
      <c r="M55" s="92">
        <v>3.8025</v>
      </c>
      <c r="N55" s="92">
        <v>12.84</v>
      </c>
      <c r="O55" s="92">
        <v>10.46</v>
      </c>
      <c r="P55" s="92">
        <v>10.47</v>
      </c>
      <c r="Q55" s="93">
        <v>23.61</v>
      </c>
      <c r="R55" s="93" t="s">
        <v>1249</v>
      </c>
      <c r="S55" s="93" t="s">
        <v>1249</v>
      </c>
      <c r="T55" s="93">
        <v>49.53</v>
      </c>
      <c r="U55" s="91" t="s">
        <v>635</v>
      </c>
      <c r="V55" s="91" t="s">
        <v>1225</v>
      </c>
      <c r="W55" s="91" t="s">
        <v>1296</v>
      </c>
      <c r="X55" s="224"/>
      <c r="Y55" s="317">
        <v>2142.24</v>
      </c>
      <c r="Z55" s="317">
        <f t="shared" si="3"/>
        <v>2160.6346593103444</v>
      </c>
      <c r="AA55" s="320">
        <f t="shared" si="4"/>
        <v>567.9057442037775</v>
      </c>
      <c r="AB55" s="317">
        <f t="shared" si="5"/>
        <v>-9378.266064744494</v>
      </c>
    </row>
    <row r="56" spans="1:28" s="2" customFormat="1" ht="12.75" customHeight="1">
      <c r="A56" s="90" t="s">
        <v>593</v>
      </c>
      <c r="B56" s="92">
        <v>0.71</v>
      </c>
      <c r="C56" s="92">
        <v>8.5</v>
      </c>
      <c r="D56" s="301">
        <v>6.94</v>
      </c>
      <c r="E56" s="301">
        <v>5.61</v>
      </c>
      <c r="F56" s="200">
        <v>14.44</v>
      </c>
      <c r="G56" s="92">
        <f t="shared" si="1"/>
        <v>13952.913539257474</v>
      </c>
      <c r="H56" s="203">
        <v>2.96</v>
      </c>
      <c r="I56" s="296">
        <f t="shared" si="2"/>
        <v>-24.856649030866425</v>
      </c>
      <c r="J56" s="92">
        <v>11.46</v>
      </c>
      <c r="K56" s="92">
        <v>11.37</v>
      </c>
      <c r="L56" s="92">
        <v>5.21</v>
      </c>
      <c r="M56" s="92">
        <v>4.21</v>
      </c>
      <c r="N56" s="92">
        <v>13.05</v>
      </c>
      <c r="O56" s="92">
        <v>11</v>
      </c>
      <c r="P56" s="92">
        <v>10.75</v>
      </c>
      <c r="Q56" s="93">
        <v>12.7</v>
      </c>
      <c r="R56" s="93">
        <v>12.85</v>
      </c>
      <c r="S56" s="93" t="s">
        <v>1249</v>
      </c>
      <c r="T56" s="93">
        <v>50.3</v>
      </c>
      <c r="U56" s="91" t="s">
        <v>618</v>
      </c>
      <c r="V56" s="91" t="s">
        <v>1225</v>
      </c>
      <c r="W56" s="91" t="s">
        <v>1296</v>
      </c>
      <c r="X56" s="224"/>
      <c r="Y56" s="317">
        <v>2328.96</v>
      </c>
      <c r="Z56" s="317">
        <f t="shared" si="3"/>
        <v>2349.7714537931033</v>
      </c>
      <c r="AA56" s="320">
        <f t="shared" si="4"/>
        <v>801.0880935039011</v>
      </c>
      <c r="AB56" s="317">
        <f t="shared" si="5"/>
        <v>-11623.953539257473</v>
      </c>
    </row>
    <row r="57" spans="1:28" s="2" customFormat="1" ht="12.75" customHeight="1">
      <c r="A57" s="90" t="s">
        <v>594</v>
      </c>
      <c r="B57" s="92">
        <v>0.73</v>
      </c>
      <c r="C57" s="92">
        <v>7.78</v>
      </c>
      <c r="D57" s="301">
        <v>6.43</v>
      </c>
      <c r="E57" s="301">
        <v>4.955</v>
      </c>
      <c r="F57" s="200">
        <v>13.48</v>
      </c>
      <c r="G57" s="92">
        <f t="shared" si="1"/>
        <v>14966.42668342865</v>
      </c>
      <c r="H57" s="203">
        <v>1.39</v>
      </c>
      <c r="I57" s="296">
        <f t="shared" si="2"/>
        <v>-26.121181225265374</v>
      </c>
      <c r="J57" s="92">
        <v>10.7</v>
      </c>
      <c r="K57" s="92">
        <v>10.42</v>
      </c>
      <c r="L57" s="92">
        <v>4.82</v>
      </c>
      <c r="M57" s="92">
        <v>3.72</v>
      </c>
      <c r="N57" s="92">
        <v>12.66</v>
      </c>
      <c r="O57" s="92">
        <v>10.31</v>
      </c>
      <c r="P57" s="92">
        <v>10.3</v>
      </c>
      <c r="Q57" s="93">
        <v>14.66</v>
      </c>
      <c r="R57" s="93">
        <v>15.96</v>
      </c>
      <c r="S57" s="93" t="s">
        <v>1249</v>
      </c>
      <c r="T57" s="93">
        <v>31.2</v>
      </c>
      <c r="U57" s="91" t="s">
        <v>606</v>
      </c>
      <c r="V57" s="91" t="s">
        <v>1225</v>
      </c>
      <c r="W57" s="91" t="s">
        <v>1296</v>
      </c>
      <c r="X57" s="224"/>
      <c r="Y57" s="317">
        <v>2412.2</v>
      </c>
      <c r="Z57" s="317">
        <f t="shared" si="3"/>
        <v>2422.371924137931</v>
      </c>
      <c r="AA57" s="320">
        <f t="shared" si="4"/>
        <v>890.5955226722855</v>
      </c>
      <c r="AB57" s="317">
        <f t="shared" si="5"/>
        <v>-12554.22668342865</v>
      </c>
    </row>
    <row r="58" spans="1:28" s="2" customFormat="1" ht="12.75" customHeight="1">
      <c r="A58" s="90" t="s">
        <v>295</v>
      </c>
      <c r="B58" s="92">
        <v>0.73</v>
      </c>
      <c r="C58" s="92">
        <v>8.45</v>
      </c>
      <c r="D58" s="301">
        <v>6.88</v>
      </c>
      <c r="E58" s="301">
        <v>5.48</v>
      </c>
      <c r="F58" s="200">
        <v>14.53</v>
      </c>
      <c r="G58" s="92">
        <f t="shared" si="1"/>
        <v>10218.277292587754</v>
      </c>
      <c r="H58" s="203">
        <v>5.2</v>
      </c>
      <c r="I58" s="296">
        <f t="shared" si="2"/>
        <v>-23.41377683921378</v>
      </c>
      <c r="J58" s="92">
        <v>11.43</v>
      </c>
      <c r="K58" s="92">
        <v>11.41</v>
      </c>
      <c r="L58" s="92">
        <v>5.16</v>
      </c>
      <c r="M58" s="92">
        <v>4.11</v>
      </c>
      <c r="N58" s="92">
        <v>13.47</v>
      </c>
      <c r="O58" s="92">
        <v>10.99</v>
      </c>
      <c r="P58" s="92">
        <v>11</v>
      </c>
      <c r="Q58" s="93">
        <v>19.38</v>
      </c>
      <c r="R58" s="93">
        <v>19.38</v>
      </c>
      <c r="S58" s="93" t="s">
        <v>1249</v>
      </c>
      <c r="T58" s="93">
        <v>49.9</v>
      </c>
      <c r="U58" s="91" t="s">
        <v>663</v>
      </c>
      <c r="V58" s="91" t="s">
        <v>1223</v>
      </c>
      <c r="W58" s="91" t="s">
        <v>1287</v>
      </c>
      <c r="X58" s="224"/>
      <c r="Y58" s="317">
        <v>2034.36</v>
      </c>
      <c r="Z58" s="317">
        <f t="shared" si="3"/>
        <v>2065.6381793103446</v>
      </c>
      <c r="AA58" s="320">
        <f t="shared" si="4"/>
        <v>450.7867962898041</v>
      </c>
      <c r="AB58" s="317">
        <f t="shared" si="5"/>
        <v>-8183.917292587755</v>
      </c>
    </row>
    <row r="59" spans="1:28" s="2" customFormat="1" ht="12.75" customHeight="1">
      <c r="A59" s="90" t="s">
        <v>302</v>
      </c>
      <c r="B59" s="92">
        <v>0.74</v>
      </c>
      <c r="C59" s="92">
        <v>8.35</v>
      </c>
      <c r="D59" s="301">
        <v>6.722</v>
      </c>
      <c r="E59" s="301">
        <v>5.317</v>
      </c>
      <c r="F59" s="200">
        <v>14.42</v>
      </c>
      <c r="G59" s="92">
        <f t="shared" si="1"/>
        <v>9198.427781174078</v>
      </c>
      <c r="H59" s="203">
        <v>4.3</v>
      </c>
      <c r="I59" s="296">
        <f t="shared" si="2"/>
        <v>-23.06713602963969</v>
      </c>
      <c r="J59" s="92">
        <v>11.31</v>
      </c>
      <c r="K59" s="92">
        <v>11.37</v>
      </c>
      <c r="L59" s="92">
        <v>5.04</v>
      </c>
      <c r="M59" s="92">
        <v>3.99</v>
      </c>
      <c r="N59" s="92">
        <v>13.3</v>
      </c>
      <c r="O59" s="92">
        <v>10.87</v>
      </c>
      <c r="P59" s="92">
        <v>10.87</v>
      </c>
      <c r="Q59" s="93">
        <v>21.33</v>
      </c>
      <c r="R59" s="93">
        <v>21.33</v>
      </c>
      <c r="S59" s="93" t="s">
        <v>1249</v>
      </c>
      <c r="T59" s="93">
        <v>50.03</v>
      </c>
      <c r="U59" s="91" t="s">
        <v>651</v>
      </c>
      <c r="V59" s="91" t="s">
        <v>1223</v>
      </c>
      <c r="W59" s="91" t="s">
        <v>1287</v>
      </c>
      <c r="X59" s="224"/>
      <c r="Y59" s="317">
        <v>1958.96</v>
      </c>
      <c r="Z59" s="317">
        <f t="shared" si="3"/>
        <v>1983.706648275862</v>
      </c>
      <c r="AA59" s="320">
        <f t="shared" si="4"/>
        <v>349.7753196988853</v>
      </c>
      <c r="AB59" s="317">
        <f t="shared" si="5"/>
        <v>-7239.467781174078</v>
      </c>
    </row>
    <row r="60" spans="1:28" s="2" customFormat="1" ht="12.75" customHeight="1">
      <c r="A60" s="90" t="s">
        <v>1292</v>
      </c>
      <c r="B60" s="92">
        <v>0.752</v>
      </c>
      <c r="C60" s="92">
        <v>9.24</v>
      </c>
      <c r="D60" s="301">
        <v>7.319</v>
      </c>
      <c r="E60" s="301">
        <v>6.264</v>
      </c>
      <c r="F60" s="200">
        <v>15.26</v>
      </c>
      <c r="G60" s="92">
        <f>IF(Y60&gt;0,((AA60/9000*L$6+(1-AA60/9000)*F$6)+H60)/(H60/290+1),0)</f>
        <v>12939.11867162049</v>
      </c>
      <c r="H60" s="203">
        <v>3.6</v>
      </c>
      <c r="I60" s="296">
        <f>IF(G60&gt;0,F60+2.15-10*LOG(G60),0)</f>
        <v>-23.709046960322876</v>
      </c>
      <c r="J60" s="92">
        <v>12.22</v>
      </c>
      <c r="K60" s="92">
        <v>12.23</v>
      </c>
      <c r="L60" s="92">
        <v>5.49</v>
      </c>
      <c r="M60" s="92">
        <v>4.695</v>
      </c>
      <c r="N60" s="92">
        <v>14.1</v>
      </c>
      <c r="O60" s="92">
        <v>11.73</v>
      </c>
      <c r="P60" s="92">
        <v>11.72</v>
      </c>
      <c r="Q60" s="93">
        <v>14.77</v>
      </c>
      <c r="R60" s="93">
        <v>13.32</v>
      </c>
      <c r="S60" s="93" t="s">
        <v>1249</v>
      </c>
      <c r="T60" s="94">
        <v>49.1</v>
      </c>
      <c r="U60" s="91" t="s">
        <v>639</v>
      </c>
      <c r="V60" s="91" t="s">
        <v>1286</v>
      </c>
      <c r="W60" s="91" t="s">
        <v>1287</v>
      </c>
      <c r="X60" s="224"/>
      <c r="Y60" s="317">
        <v>2248.87</v>
      </c>
      <c r="Z60" s="317">
        <f>(Y60-H60)*(H60/290+1)+H60*((H60/290+1)-1)</f>
        <v>2273.187006896552</v>
      </c>
      <c r="AA60" s="320">
        <f t="shared" si="4"/>
        <v>706.6689124237421</v>
      </c>
      <c r="AB60" s="317">
        <f>Y60-G60</f>
        <v>-10690.248671620491</v>
      </c>
    </row>
    <row r="61" spans="1:28" s="2" customFormat="1" ht="12.75" customHeight="1">
      <c r="A61" s="90" t="s">
        <v>596</v>
      </c>
      <c r="B61" s="92">
        <v>0.75</v>
      </c>
      <c r="C61" s="92">
        <v>8.61</v>
      </c>
      <c r="D61" s="301">
        <v>6.994</v>
      </c>
      <c r="E61" s="301">
        <v>5.656</v>
      </c>
      <c r="F61" s="200">
        <v>14.54</v>
      </c>
      <c r="G61" s="92">
        <f t="shared" si="1"/>
        <v>13388.076783006023</v>
      </c>
      <c r="H61" s="203">
        <v>3.89</v>
      </c>
      <c r="I61" s="296">
        <f t="shared" si="2"/>
        <v>-24.57718194449125</v>
      </c>
      <c r="J61" s="92">
        <v>11.57</v>
      </c>
      <c r="K61" s="92">
        <v>11.48</v>
      </c>
      <c r="L61" s="92">
        <v>5.24</v>
      </c>
      <c r="M61" s="92">
        <v>4.25</v>
      </c>
      <c r="N61" s="92">
        <v>13.17</v>
      </c>
      <c r="O61" s="92">
        <v>11.12</v>
      </c>
      <c r="P61" s="92">
        <v>10.9</v>
      </c>
      <c r="Q61" s="93">
        <v>13.26</v>
      </c>
      <c r="R61" s="93">
        <v>13.32</v>
      </c>
      <c r="S61" s="93" t="s">
        <v>1249</v>
      </c>
      <c r="T61" s="93">
        <v>29.11</v>
      </c>
      <c r="U61" s="91" t="s">
        <v>606</v>
      </c>
      <c r="V61" s="91" t="s">
        <v>1225</v>
      </c>
      <c r="W61" s="91" t="s">
        <v>1296</v>
      </c>
      <c r="X61" s="224"/>
      <c r="Y61" s="317">
        <v>2282.41</v>
      </c>
      <c r="Z61" s="317">
        <f t="shared" si="3"/>
        <v>2309.1357755172417</v>
      </c>
      <c r="AA61" s="320">
        <f t="shared" si="4"/>
        <v>750.9893120812669</v>
      </c>
      <c r="AB61" s="317">
        <f t="shared" si="5"/>
        <v>-11105.666783006023</v>
      </c>
    </row>
    <row r="62" spans="1:28" s="134" customFormat="1" ht="12.75" customHeight="1">
      <c r="A62" s="210" t="s">
        <v>597</v>
      </c>
      <c r="B62" s="92">
        <v>0.75</v>
      </c>
      <c r="C62" s="92">
        <v>8.59</v>
      </c>
      <c r="D62" s="301">
        <v>6.994</v>
      </c>
      <c r="E62" s="301">
        <v>5.672</v>
      </c>
      <c r="F62" s="200">
        <v>14.53</v>
      </c>
      <c r="G62" s="92">
        <f t="shared" si="1"/>
        <v>13874.977426451294</v>
      </c>
      <c r="H62" s="203">
        <v>3.28</v>
      </c>
      <c r="I62" s="296">
        <f t="shared" si="2"/>
        <v>-24.742322852307055</v>
      </c>
      <c r="J62" s="92">
        <v>11.55</v>
      </c>
      <c r="K62" s="92">
        <v>11.47</v>
      </c>
      <c r="L62" s="92">
        <v>5.2425</v>
      </c>
      <c r="M62" s="92">
        <v>4.2525</v>
      </c>
      <c r="N62" s="92">
        <v>13.08</v>
      </c>
      <c r="O62" s="92">
        <v>11.08</v>
      </c>
      <c r="P62" s="92">
        <v>10.84</v>
      </c>
      <c r="Q62" s="93">
        <v>12.92</v>
      </c>
      <c r="R62" s="93">
        <v>12.92</v>
      </c>
      <c r="S62" s="92" t="s">
        <v>1249</v>
      </c>
      <c r="T62" s="93">
        <v>49.66</v>
      </c>
      <c r="U62" s="92" t="s">
        <v>598</v>
      </c>
      <c r="V62" s="92" t="s">
        <v>1225</v>
      </c>
      <c r="W62" s="92" t="s">
        <v>1296</v>
      </c>
      <c r="X62" s="220"/>
      <c r="Y62" s="318">
        <v>2321.89</v>
      </c>
      <c r="Z62" s="318">
        <f t="shared" si="3"/>
        <v>2344.871376551724</v>
      </c>
      <c r="AA62" s="321">
        <f t="shared" si="4"/>
        <v>795.0469023860035</v>
      </c>
      <c r="AB62" s="317">
        <f t="shared" si="5"/>
        <v>-11553.087426451295</v>
      </c>
    </row>
    <row r="63" spans="1:28" s="2" customFormat="1" ht="12.75" customHeight="1">
      <c r="A63" s="90" t="s">
        <v>1092</v>
      </c>
      <c r="B63" s="92">
        <v>0.75</v>
      </c>
      <c r="C63" s="92">
        <v>8.89</v>
      </c>
      <c r="D63" s="301">
        <v>7.235</v>
      </c>
      <c r="E63" s="301">
        <v>5.977</v>
      </c>
      <c r="F63" s="200">
        <v>14.87</v>
      </c>
      <c r="G63" s="92">
        <f t="shared" si="1"/>
        <v>14321.261216366769</v>
      </c>
      <c r="H63" s="203">
        <v>4.52</v>
      </c>
      <c r="I63" s="296">
        <f t="shared" si="2"/>
        <v>-24.539812662392432</v>
      </c>
      <c r="J63" s="92">
        <v>11.86</v>
      </c>
      <c r="K63" s="92">
        <v>11.83</v>
      </c>
      <c r="L63" s="92">
        <v>5.43</v>
      </c>
      <c r="M63" s="92">
        <v>4.485</v>
      </c>
      <c r="N63" s="92">
        <v>13.51</v>
      </c>
      <c r="O63" s="92">
        <v>11.39</v>
      </c>
      <c r="P63" s="92">
        <v>11.12</v>
      </c>
      <c r="Q63" s="93">
        <v>14.15</v>
      </c>
      <c r="R63" s="93">
        <v>13.84</v>
      </c>
      <c r="S63" s="93" t="s">
        <v>1249</v>
      </c>
      <c r="T63" s="93">
        <v>49.41</v>
      </c>
      <c r="U63" s="91" t="s">
        <v>581</v>
      </c>
      <c r="V63" s="91" t="s">
        <v>1225</v>
      </c>
      <c r="W63" s="91" t="s">
        <v>1296</v>
      </c>
      <c r="X63" s="224"/>
      <c r="Y63" s="317">
        <v>2352.04</v>
      </c>
      <c r="Z63" s="317">
        <f t="shared" si="3"/>
        <v>2384.179382068966</v>
      </c>
      <c r="AA63" s="320">
        <f t="shared" si="4"/>
        <v>843.5088269833784</v>
      </c>
      <c r="AB63" s="317">
        <f t="shared" si="5"/>
        <v>-11969.221216366768</v>
      </c>
    </row>
    <row r="64" spans="1:28" s="2" customFormat="1" ht="12.75" customHeight="1">
      <c r="A64" s="90" t="s">
        <v>771</v>
      </c>
      <c r="B64" s="92">
        <v>0.75</v>
      </c>
      <c r="C64" s="92">
        <v>8.47</v>
      </c>
      <c r="D64" s="301">
        <v>6.942</v>
      </c>
      <c r="E64" s="301">
        <v>5.593</v>
      </c>
      <c r="F64" s="200">
        <v>14.36</v>
      </c>
      <c r="G64" s="92">
        <f t="shared" si="1"/>
        <v>15220.852514076521</v>
      </c>
      <c r="H64" s="203">
        <v>2.57</v>
      </c>
      <c r="I64" s="296">
        <f t="shared" si="2"/>
        <v>-25.31438977782151</v>
      </c>
      <c r="J64" s="92">
        <v>11.43</v>
      </c>
      <c r="K64" s="92">
        <v>11.24</v>
      </c>
      <c r="L64" s="92">
        <v>5.2065</v>
      </c>
      <c r="M64" s="92">
        <v>4.19475</v>
      </c>
      <c r="N64" s="92">
        <v>13.09</v>
      </c>
      <c r="O64" s="92">
        <v>10.99</v>
      </c>
      <c r="P64" s="92">
        <v>10.82</v>
      </c>
      <c r="Q64" s="93">
        <v>13.81</v>
      </c>
      <c r="R64" s="93">
        <v>13.91</v>
      </c>
      <c r="S64" s="93" t="s">
        <v>1249</v>
      </c>
      <c r="T64" s="93">
        <v>47.65</v>
      </c>
      <c r="U64" s="91" t="s">
        <v>663</v>
      </c>
      <c r="V64" s="91" t="s">
        <v>1225</v>
      </c>
      <c r="W64" s="91" t="s">
        <v>1296</v>
      </c>
      <c r="X64" s="224"/>
      <c r="Y64" s="317">
        <v>2427.75</v>
      </c>
      <c r="Z64" s="317">
        <f t="shared" si="3"/>
        <v>2446.6948879310344</v>
      </c>
      <c r="AA64" s="320">
        <f t="shared" si="4"/>
        <v>920.5827382996221</v>
      </c>
      <c r="AB64" s="317">
        <f t="shared" si="5"/>
        <v>-12793.102514076521</v>
      </c>
    </row>
    <row r="65" spans="1:28" s="2" customFormat="1" ht="12.75" customHeight="1">
      <c r="A65" s="90" t="s">
        <v>599</v>
      </c>
      <c r="B65" s="92">
        <v>0.755</v>
      </c>
      <c r="C65" s="92">
        <v>8.73</v>
      </c>
      <c r="D65" s="301">
        <v>7.046</v>
      </c>
      <c r="E65" s="301">
        <v>5.72</v>
      </c>
      <c r="F65" s="200">
        <v>14.65</v>
      </c>
      <c r="G65" s="92">
        <f t="shared" si="1"/>
        <v>12932.599234895313</v>
      </c>
      <c r="H65" s="203">
        <v>4.72</v>
      </c>
      <c r="I65" s="296">
        <f t="shared" si="2"/>
        <v>-24.316858195382704</v>
      </c>
      <c r="J65" s="92">
        <v>11.68</v>
      </c>
      <c r="K65" s="92">
        <v>11.6</v>
      </c>
      <c r="L65" s="92">
        <v>5.2875</v>
      </c>
      <c r="M65" s="92">
        <v>4.29</v>
      </c>
      <c r="N65" s="92">
        <v>13.27</v>
      </c>
      <c r="O65" s="92">
        <v>11.23</v>
      </c>
      <c r="P65" s="92">
        <v>11.01</v>
      </c>
      <c r="Q65" s="93">
        <v>14.25</v>
      </c>
      <c r="R65" s="93">
        <v>14.24</v>
      </c>
      <c r="S65" s="93" t="s">
        <v>1249</v>
      </c>
      <c r="T65" s="93">
        <v>19.45</v>
      </c>
      <c r="U65" s="91" t="s">
        <v>723</v>
      </c>
      <c r="V65" s="91" t="s">
        <v>1225</v>
      </c>
      <c r="W65" s="91" t="s">
        <v>1296</v>
      </c>
      <c r="X65" s="224"/>
      <c r="Y65" s="317">
        <v>2244.62</v>
      </c>
      <c r="Z65" s="317">
        <f t="shared" si="3"/>
        <v>2276.433125517242</v>
      </c>
      <c r="AA65" s="320">
        <f t="shared" si="4"/>
        <v>710.6709764755805</v>
      </c>
      <c r="AB65" s="317">
        <f t="shared" si="5"/>
        <v>-10687.979234895312</v>
      </c>
    </row>
    <row r="66" spans="1:28" s="2" customFormat="1" ht="12.75" customHeight="1">
      <c r="A66" s="90" t="s">
        <v>1116</v>
      </c>
      <c r="B66" s="92">
        <v>0.76</v>
      </c>
      <c r="C66" s="92">
        <v>8.63</v>
      </c>
      <c r="D66" s="301">
        <v>6.968</v>
      </c>
      <c r="E66" s="301">
        <v>5.593</v>
      </c>
      <c r="F66" s="200">
        <v>14.7</v>
      </c>
      <c r="G66" s="92">
        <f t="shared" si="1"/>
        <v>10126.419836031253</v>
      </c>
      <c r="H66" s="203">
        <v>4.92</v>
      </c>
      <c r="I66" s="296">
        <f t="shared" si="2"/>
        <v>-23.204559290444944</v>
      </c>
      <c r="J66" s="92">
        <v>11.61</v>
      </c>
      <c r="K66" s="92">
        <v>11.68</v>
      </c>
      <c r="L66" s="92">
        <v>5.23</v>
      </c>
      <c r="M66" s="92">
        <v>4.2</v>
      </c>
      <c r="N66" s="92">
        <v>13.62</v>
      </c>
      <c r="O66" s="92">
        <v>11.61</v>
      </c>
      <c r="P66" s="92">
        <v>11.68</v>
      </c>
      <c r="Q66" s="93">
        <v>18.87</v>
      </c>
      <c r="R66" s="93">
        <v>18.11</v>
      </c>
      <c r="S66" s="93" t="s">
        <v>1249</v>
      </c>
      <c r="T66" s="93">
        <v>48.5</v>
      </c>
      <c r="U66" s="91" t="s">
        <v>574</v>
      </c>
      <c r="V66" s="91" t="s">
        <v>1223</v>
      </c>
      <c r="W66" s="91" t="s">
        <v>1287</v>
      </c>
      <c r="X66" s="224"/>
      <c r="Y66" s="317">
        <v>2028.23</v>
      </c>
      <c r="Z66" s="317">
        <f t="shared" si="3"/>
        <v>2057.719971034483</v>
      </c>
      <c r="AA66" s="320">
        <f t="shared" si="4"/>
        <v>441.02462170572863</v>
      </c>
      <c r="AB66" s="317">
        <f t="shared" si="5"/>
        <v>-8098.189836031253</v>
      </c>
    </row>
    <row r="67" spans="1:28" s="2" customFormat="1" ht="12.75" customHeight="1">
      <c r="A67" s="90" t="s">
        <v>601</v>
      </c>
      <c r="B67" s="92">
        <v>0.79</v>
      </c>
      <c r="C67" s="92">
        <v>8.83</v>
      </c>
      <c r="D67" s="301">
        <v>7.072</v>
      </c>
      <c r="E67" s="301">
        <v>5.736</v>
      </c>
      <c r="F67" s="200">
        <v>14.82</v>
      </c>
      <c r="G67" s="92">
        <f t="shared" si="1"/>
        <v>11368.80567937404</v>
      </c>
      <c r="H67" s="203">
        <v>3.47</v>
      </c>
      <c r="I67" s="296">
        <f t="shared" si="2"/>
        <v>-23.587148433947547</v>
      </c>
      <c r="J67" s="92">
        <v>11.81</v>
      </c>
      <c r="K67" s="92">
        <v>11.8</v>
      </c>
      <c r="L67" s="92">
        <v>5.3</v>
      </c>
      <c r="M67" s="92">
        <v>4.305</v>
      </c>
      <c r="N67" s="92">
        <v>13.65</v>
      </c>
      <c r="O67" s="92">
        <v>11.35</v>
      </c>
      <c r="P67" s="92">
        <v>11.22</v>
      </c>
      <c r="Q67" s="93">
        <v>17.08</v>
      </c>
      <c r="R67" s="93">
        <v>17.08</v>
      </c>
      <c r="S67" s="93" t="s">
        <v>1249</v>
      </c>
      <c r="T67" s="93">
        <v>50.4</v>
      </c>
      <c r="U67" s="91" t="s">
        <v>583</v>
      </c>
      <c r="V67" s="91" t="s">
        <v>1223</v>
      </c>
      <c r="W67" s="91" t="s">
        <v>1287</v>
      </c>
      <c r="X67" s="224"/>
      <c r="Y67" s="317">
        <v>2128.59</v>
      </c>
      <c r="Z67" s="317">
        <f t="shared" si="3"/>
        <v>2150.5896803448277</v>
      </c>
      <c r="AA67" s="320">
        <f t="shared" si="4"/>
        <v>555.5215235646622</v>
      </c>
      <c r="AB67" s="317">
        <f t="shared" si="5"/>
        <v>-9240.21567937404</v>
      </c>
    </row>
    <row r="68" spans="1:28" s="2" customFormat="1" ht="12.75" customHeight="1">
      <c r="A68" s="90" t="s">
        <v>602</v>
      </c>
      <c r="B68" s="92">
        <v>0.8</v>
      </c>
      <c r="C68" s="92">
        <v>8.88</v>
      </c>
      <c r="D68" s="301">
        <v>7.235</v>
      </c>
      <c r="E68" s="301">
        <v>5.977</v>
      </c>
      <c r="F68" s="200">
        <v>14.83</v>
      </c>
      <c r="G68" s="92">
        <f t="shared" si="1"/>
        <v>14836.147738582971</v>
      </c>
      <c r="H68" s="203">
        <v>3.17</v>
      </c>
      <c r="I68" s="296">
        <f t="shared" si="2"/>
        <v>-24.733211493891073</v>
      </c>
      <c r="J68" s="92">
        <v>11.84</v>
      </c>
      <c r="K68" s="92">
        <v>11.79</v>
      </c>
      <c r="L68" s="92">
        <v>5.43</v>
      </c>
      <c r="M68" s="92">
        <v>4.49</v>
      </c>
      <c r="N68" s="92">
        <v>13.4</v>
      </c>
      <c r="O68" s="92">
        <v>11.38</v>
      </c>
      <c r="P68" s="92">
        <v>11.1</v>
      </c>
      <c r="Q68" s="93">
        <v>13.05</v>
      </c>
      <c r="R68" s="93">
        <v>12.77</v>
      </c>
      <c r="S68" s="93" t="s">
        <v>1249</v>
      </c>
      <c r="T68" s="93">
        <v>19.87</v>
      </c>
      <c r="U68" s="91" t="s">
        <v>578</v>
      </c>
      <c r="V68" s="91" t="s">
        <v>1225</v>
      </c>
      <c r="W68" s="91" t="s">
        <v>1296</v>
      </c>
      <c r="X68" s="224"/>
      <c r="Y68" s="317">
        <v>2396.15</v>
      </c>
      <c r="Z68" s="317">
        <f t="shared" si="3"/>
        <v>2419.172398275862</v>
      </c>
      <c r="AA68" s="320">
        <f t="shared" si="4"/>
        <v>886.6509017474993</v>
      </c>
      <c r="AB68" s="317">
        <f t="shared" si="5"/>
        <v>-12439.997738582972</v>
      </c>
    </row>
    <row r="69" spans="1:28" s="2" customFormat="1" ht="12.75" customHeight="1">
      <c r="A69" s="90" t="s">
        <v>1042</v>
      </c>
      <c r="B69" s="92">
        <v>0.8</v>
      </c>
      <c r="C69" s="92">
        <v>8.93</v>
      </c>
      <c r="D69" s="301">
        <v>7.235</v>
      </c>
      <c r="E69" s="301">
        <v>5.95</v>
      </c>
      <c r="F69" s="200">
        <v>14.88</v>
      </c>
      <c r="G69" s="92">
        <f t="shared" si="1"/>
        <v>14667.85252447404</v>
      </c>
      <c r="H69" s="203">
        <v>4.8</v>
      </c>
      <c r="I69" s="296">
        <f t="shared" si="2"/>
        <v>-24.63366534767627</v>
      </c>
      <c r="J69" s="92">
        <v>11.88</v>
      </c>
      <c r="K69" s="92">
        <v>11.88</v>
      </c>
      <c r="L69" s="92">
        <v>5.43</v>
      </c>
      <c r="M69" s="92">
        <v>4.46</v>
      </c>
      <c r="N69" s="92">
        <v>13.55</v>
      </c>
      <c r="O69" s="92">
        <v>11.39</v>
      </c>
      <c r="P69" s="92">
        <v>11.25</v>
      </c>
      <c r="Q69" s="93">
        <v>13.9</v>
      </c>
      <c r="R69" s="93">
        <v>14.9</v>
      </c>
      <c r="S69" s="93" t="s">
        <v>1249</v>
      </c>
      <c r="T69" s="93">
        <v>197.8</v>
      </c>
      <c r="U69" s="91" t="s">
        <v>600</v>
      </c>
      <c r="V69" s="91" t="s">
        <v>1226</v>
      </c>
      <c r="W69" s="91" t="s">
        <v>1287</v>
      </c>
      <c r="X69" s="224"/>
      <c r="Y69" s="317">
        <v>2377.75</v>
      </c>
      <c r="Z69" s="317">
        <f t="shared" si="3"/>
        <v>2412.305862068965</v>
      </c>
      <c r="AA69" s="320">
        <f t="shared" si="4"/>
        <v>878.1853091659109</v>
      </c>
      <c r="AB69" s="317">
        <f t="shared" si="5"/>
        <v>-12290.10252447404</v>
      </c>
    </row>
    <row r="70" spans="1:28" s="2" customFormat="1" ht="12.75" customHeight="1">
      <c r="A70" s="90" t="s">
        <v>1200</v>
      </c>
      <c r="B70" s="92">
        <v>0.8</v>
      </c>
      <c r="C70" s="92">
        <v>8.78</v>
      </c>
      <c r="D70" s="301">
        <v>6.981</v>
      </c>
      <c r="E70" s="301">
        <v>5.578</v>
      </c>
      <c r="F70" s="200">
        <v>14.85</v>
      </c>
      <c r="G70" s="92">
        <f t="shared" si="1"/>
        <v>9764.180510792128</v>
      </c>
      <c r="H70" s="203">
        <v>3.13</v>
      </c>
      <c r="I70" s="296">
        <f t="shared" si="2"/>
        <v>-22.896357996386676</v>
      </c>
      <c r="J70" s="92">
        <v>11.85</v>
      </c>
      <c r="K70" s="92">
        <v>11.85</v>
      </c>
      <c r="L70" s="92">
        <v>5.24</v>
      </c>
      <c r="M70" s="92">
        <v>4.19</v>
      </c>
      <c r="N70" s="92">
        <v>13.72</v>
      </c>
      <c r="O70" s="92">
        <v>11.31</v>
      </c>
      <c r="P70" s="92">
        <v>11.32</v>
      </c>
      <c r="Q70" s="93">
        <v>17.5</v>
      </c>
      <c r="R70" s="93">
        <v>17.04</v>
      </c>
      <c r="S70" s="93" t="s">
        <v>1249</v>
      </c>
      <c r="T70" s="93">
        <v>50.7</v>
      </c>
      <c r="U70" s="91" t="s">
        <v>589</v>
      </c>
      <c r="V70" s="91" t="s">
        <v>1224</v>
      </c>
      <c r="W70" s="91" t="s">
        <v>1296</v>
      </c>
      <c r="X70" s="224"/>
      <c r="Y70" s="317">
        <v>2006.38</v>
      </c>
      <c r="Z70" s="317">
        <f t="shared" si="3"/>
        <v>2024.9050668965515</v>
      </c>
      <c r="AA70" s="320">
        <f t="shared" si="4"/>
        <v>400.56789058756044</v>
      </c>
      <c r="AB70" s="317">
        <f t="shared" si="5"/>
        <v>-7757.800510792128</v>
      </c>
    </row>
    <row r="71" spans="1:28" s="2" customFormat="1" ht="12.75" customHeight="1">
      <c r="A71" s="90" t="s">
        <v>800</v>
      </c>
      <c r="B71" s="92">
        <v>0.807</v>
      </c>
      <c r="C71" s="92">
        <v>9.03</v>
      </c>
      <c r="D71" s="301">
        <v>7.495</v>
      </c>
      <c r="E71" s="301">
        <v>6.314</v>
      </c>
      <c r="F71" s="200">
        <v>14.98</v>
      </c>
      <c r="G71" s="92">
        <f t="shared" si="1"/>
        <v>18063.383014064366</v>
      </c>
      <c r="H71" s="203">
        <v>3.98</v>
      </c>
      <c r="I71" s="296">
        <f t="shared" si="2"/>
        <v>-25.437990907587373</v>
      </c>
      <c r="J71" s="92">
        <v>11.98</v>
      </c>
      <c r="K71" s="92">
        <v>11.95</v>
      </c>
      <c r="L71" s="92">
        <v>5.625</v>
      </c>
      <c r="M71" s="92">
        <v>4.732</v>
      </c>
      <c r="N71" s="92">
        <v>13.24</v>
      </c>
      <c r="O71" s="92">
        <v>11.49</v>
      </c>
      <c r="P71" s="92">
        <v>11.11</v>
      </c>
      <c r="Q71" s="93">
        <v>11.98</v>
      </c>
      <c r="R71" s="93">
        <v>10.8</v>
      </c>
      <c r="S71" s="93" t="s">
        <v>1249</v>
      </c>
      <c r="T71" s="93">
        <v>17.77</v>
      </c>
      <c r="U71" s="91" t="s">
        <v>316</v>
      </c>
      <c r="V71" s="91" t="s">
        <v>531</v>
      </c>
      <c r="W71" s="91" t="s">
        <v>1296</v>
      </c>
      <c r="X71" s="224"/>
      <c r="Y71" s="317">
        <v>2641.52</v>
      </c>
      <c r="Z71" s="317">
        <f t="shared" si="3"/>
        <v>2673.7925848275863</v>
      </c>
      <c r="AA71" s="320">
        <f t="shared" si="4"/>
        <v>1200.5662001522157</v>
      </c>
      <c r="AB71" s="317">
        <f t="shared" si="5"/>
        <v>-15421.863014064365</v>
      </c>
    </row>
    <row r="72" spans="1:28" s="2" customFormat="1" ht="12.75" customHeight="1">
      <c r="A72" s="90" t="s">
        <v>1129</v>
      </c>
      <c r="B72" s="92">
        <v>0.81</v>
      </c>
      <c r="C72" s="92">
        <v>8.87</v>
      </c>
      <c r="D72" s="301">
        <v>7.02</v>
      </c>
      <c r="E72" s="301">
        <v>5.69</v>
      </c>
      <c r="F72" s="200">
        <v>14.88</v>
      </c>
      <c r="G72" s="92">
        <f t="shared" si="1"/>
        <v>9929.823185113373</v>
      </c>
      <c r="H72" s="203">
        <v>4.64</v>
      </c>
      <c r="I72" s="296">
        <f t="shared" si="2"/>
        <v>-22.939415153218413</v>
      </c>
      <c r="J72" s="92">
        <v>11.83</v>
      </c>
      <c r="K72" s="92">
        <v>11.87</v>
      </c>
      <c r="L72" s="92">
        <v>5.27</v>
      </c>
      <c r="M72" s="92">
        <v>4.27</v>
      </c>
      <c r="N72" s="92">
        <v>13.72</v>
      </c>
      <c r="O72" s="92">
        <v>11.37</v>
      </c>
      <c r="P72" s="92">
        <v>11.32</v>
      </c>
      <c r="Q72" s="93">
        <v>19.3</v>
      </c>
      <c r="R72" s="93">
        <v>18.7</v>
      </c>
      <c r="S72" s="93" t="s">
        <v>1249</v>
      </c>
      <c r="T72" s="93">
        <v>49.7</v>
      </c>
      <c r="U72" s="91" t="s">
        <v>595</v>
      </c>
      <c r="V72" s="91" t="s">
        <v>1223</v>
      </c>
      <c r="W72" s="91" t="s">
        <v>1287</v>
      </c>
      <c r="X72" s="224"/>
      <c r="Y72" s="317">
        <v>2014.05</v>
      </c>
      <c r="Z72" s="317">
        <f t="shared" si="3"/>
        <v>2041.6347999999998</v>
      </c>
      <c r="AA72" s="320">
        <f t="shared" si="4"/>
        <v>421.19358892877733</v>
      </c>
      <c r="AB72" s="317">
        <f t="shared" si="5"/>
        <v>-7915.773185113373</v>
      </c>
    </row>
    <row r="73" spans="1:28" s="2" customFormat="1" ht="12.75" customHeight="1">
      <c r="A73" s="90" t="s">
        <v>344</v>
      </c>
      <c r="B73" s="92">
        <v>0.82</v>
      </c>
      <c r="C73" s="92">
        <v>8.51</v>
      </c>
      <c r="D73" s="301">
        <v>6.745</v>
      </c>
      <c r="E73" s="301">
        <v>5.372</v>
      </c>
      <c r="F73" s="200">
        <v>14.5</v>
      </c>
      <c r="G73" s="92">
        <f t="shared" si="1"/>
        <v>9555.310601871328</v>
      </c>
      <c r="H73" s="203">
        <v>2.4</v>
      </c>
      <c r="I73" s="296">
        <f t="shared" si="2"/>
        <v>-23.152448086580513</v>
      </c>
      <c r="J73" s="92">
        <v>11.48</v>
      </c>
      <c r="K73" s="92">
        <v>11.47</v>
      </c>
      <c r="L73" s="92">
        <v>5.0625</v>
      </c>
      <c r="M73" s="92">
        <v>4.0275</v>
      </c>
      <c r="N73" s="92">
        <v>13.28</v>
      </c>
      <c r="O73" s="92">
        <v>11.01</v>
      </c>
      <c r="P73" s="92">
        <v>10.9</v>
      </c>
      <c r="Q73" s="93">
        <v>18.77</v>
      </c>
      <c r="R73" s="93">
        <v>18.8</v>
      </c>
      <c r="S73" s="93" t="s">
        <v>1249</v>
      </c>
      <c r="T73" s="93">
        <v>49.89</v>
      </c>
      <c r="U73" s="91" t="s">
        <v>584</v>
      </c>
      <c r="V73" s="91" t="s">
        <v>1225</v>
      </c>
      <c r="W73" s="91" t="s">
        <v>1296</v>
      </c>
      <c r="X73" s="224"/>
      <c r="Y73" s="317">
        <v>1992.79</v>
      </c>
      <c r="Z73" s="317">
        <f t="shared" si="3"/>
        <v>2006.8820551724139</v>
      </c>
      <c r="AA73" s="320">
        <f t="shared" si="4"/>
        <v>378.34773915276816</v>
      </c>
      <c r="AB73" s="317">
        <f>Y73-G73</f>
        <v>-7562.520601871328</v>
      </c>
    </row>
    <row r="74" spans="1:28" s="2" customFormat="1" ht="12.75" customHeight="1">
      <c r="A74" s="90" t="s">
        <v>1167</v>
      </c>
      <c r="B74" s="92">
        <v>0.87</v>
      </c>
      <c r="C74" s="92">
        <v>9.14</v>
      </c>
      <c r="D74" s="301">
        <v>7.465</v>
      </c>
      <c r="E74" s="301">
        <v>6.264</v>
      </c>
      <c r="F74" s="200">
        <v>15.17</v>
      </c>
      <c r="G74" s="92">
        <f t="shared" si="1"/>
        <v>13880.326541571383</v>
      </c>
      <c r="H74" s="203">
        <v>5.01</v>
      </c>
      <c r="I74" s="296">
        <f t="shared" si="2"/>
        <v>-24.103996832322665</v>
      </c>
      <c r="J74" s="92">
        <v>12.07</v>
      </c>
      <c r="K74" s="92">
        <v>12.16</v>
      </c>
      <c r="L74" s="92">
        <v>5.51</v>
      </c>
      <c r="M74" s="92">
        <v>4.57</v>
      </c>
      <c r="N74" s="92">
        <v>13.65</v>
      </c>
      <c r="O74" s="92">
        <v>11.57</v>
      </c>
      <c r="P74" s="92">
        <v>11.41</v>
      </c>
      <c r="Q74" s="93">
        <v>12.35</v>
      </c>
      <c r="R74" s="93">
        <v>11.41</v>
      </c>
      <c r="S74" s="93" t="s">
        <v>1249</v>
      </c>
      <c r="T74" s="93">
        <v>11.96</v>
      </c>
      <c r="U74" s="91" t="s">
        <v>1010</v>
      </c>
      <c r="V74" s="91" t="s">
        <v>178</v>
      </c>
      <c r="W74" s="91" t="s">
        <v>1296</v>
      </c>
      <c r="X74" s="224"/>
      <c r="Y74" s="317">
        <v>2316.51</v>
      </c>
      <c r="Z74" s="317">
        <f t="shared" si="3"/>
        <v>2351.519707241379</v>
      </c>
      <c r="AA74" s="320">
        <f t="shared" si="4"/>
        <v>803.2434744669538</v>
      </c>
      <c r="AB74" s="317">
        <f t="shared" si="5"/>
        <v>-11563.816541571383</v>
      </c>
    </row>
    <row r="75" spans="1:28" s="2" customFormat="1" ht="12.75" customHeight="1">
      <c r="A75" s="90" t="s">
        <v>461</v>
      </c>
      <c r="B75" s="92">
        <v>0.91</v>
      </c>
      <c r="C75" s="92">
        <v>9.39</v>
      </c>
      <c r="D75" s="301">
        <v>7.59</v>
      </c>
      <c r="E75" s="301">
        <v>6.39</v>
      </c>
      <c r="F75" s="200">
        <v>15.36</v>
      </c>
      <c r="G75" s="92">
        <f t="shared" si="1"/>
        <v>13699.891674853026</v>
      </c>
      <c r="H75" s="203">
        <v>7.73</v>
      </c>
      <c r="I75" s="296">
        <f t="shared" si="2"/>
        <v>-23.85717133200233</v>
      </c>
      <c r="J75" s="92">
        <v>12.35</v>
      </c>
      <c r="K75" s="92">
        <v>12.33</v>
      </c>
      <c r="L75" s="92">
        <v>5.69</v>
      </c>
      <c r="M75" s="92">
        <v>4.79</v>
      </c>
      <c r="N75" s="92">
        <v>14.03</v>
      </c>
      <c r="O75" s="92">
        <v>11.86</v>
      </c>
      <c r="P75" s="92">
        <v>11.7</v>
      </c>
      <c r="Q75" s="93">
        <v>12.7</v>
      </c>
      <c r="R75" s="93">
        <v>12.58</v>
      </c>
      <c r="S75" s="93" t="s">
        <v>1249</v>
      </c>
      <c r="T75" s="93">
        <v>13.7</v>
      </c>
      <c r="U75" s="91" t="s">
        <v>607</v>
      </c>
      <c r="V75" s="91" t="s">
        <v>531</v>
      </c>
      <c r="W75" s="91" t="s">
        <v>1296</v>
      </c>
      <c r="X75" s="224"/>
      <c r="Y75" s="317">
        <v>2293.67</v>
      </c>
      <c r="Z75" s="317">
        <f t="shared" si="3"/>
        <v>2347.078169310345</v>
      </c>
      <c r="AA75" s="320">
        <f t="shared" si="4"/>
        <v>797.7676057863173</v>
      </c>
      <c r="AB75" s="317">
        <f t="shared" si="5"/>
        <v>-11406.221674853026</v>
      </c>
    </row>
    <row r="76" spans="1:28" s="1" customFormat="1" ht="12.75" customHeight="1">
      <c r="A76" s="95" t="s">
        <v>691</v>
      </c>
      <c r="B76" s="92">
        <v>0.91</v>
      </c>
      <c r="C76" s="92">
        <v>9.4</v>
      </c>
      <c r="D76" s="305">
        <v>7.587</v>
      </c>
      <c r="E76" s="305">
        <v>6.408</v>
      </c>
      <c r="F76" s="200">
        <v>15.37</v>
      </c>
      <c r="G76" s="92">
        <f t="shared" si="1"/>
        <v>13772.696281433906</v>
      </c>
      <c r="H76" s="203">
        <v>7.35</v>
      </c>
      <c r="I76" s="296">
        <f t="shared" si="2"/>
        <v>-23.870189704326318</v>
      </c>
      <c r="J76" s="92">
        <v>12.36</v>
      </c>
      <c r="K76" s="92">
        <v>12.33</v>
      </c>
      <c r="L76" s="91">
        <v>5.69</v>
      </c>
      <c r="M76" s="91">
        <v>4.808</v>
      </c>
      <c r="N76" s="92">
        <v>14.04</v>
      </c>
      <c r="O76" s="92">
        <v>11.87</v>
      </c>
      <c r="P76" s="92">
        <v>11.71</v>
      </c>
      <c r="Q76" s="93">
        <v>14.43</v>
      </c>
      <c r="R76" s="93">
        <v>12.53</v>
      </c>
      <c r="S76" s="93" t="s">
        <v>1249</v>
      </c>
      <c r="T76" s="93">
        <v>13.69</v>
      </c>
      <c r="U76" s="91" t="s">
        <v>790</v>
      </c>
      <c r="V76" s="91" t="s">
        <v>531</v>
      </c>
      <c r="W76" s="91" t="s">
        <v>1296</v>
      </c>
      <c r="X76" s="224"/>
      <c r="Y76" s="318">
        <v>2300.51</v>
      </c>
      <c r="Z76" s="318">
        <f t="shared" si="3"/>
        <v>2351.466029310345</v>
      </c>
      <c r="AA76" s="322">
        <f t="shared" si="4"/>
        <v>803.177296195834</v>
      </c>
      <c r="AB76" s="317">
        <f t="shared" si="5"/>
        <v>-11472.186281433906</v>
      </c>
    </row>
    <row r="77" spans="1:28" s="2" customFormat="1" ht="12.75" customHeight="1">
      <c r="A77" s="90" t="s">
        <v>336</v>
      </c>
      <c r="B77" s="92">
        <v>0.92</v>
      </c>
      <c r="C77" s="92">
        <v>9.76</v>
      </c>
      <c r="D77" s="301">
        <v>7.713</v>
      </c>
      <c r="E77" s="301">
        <v>6.879</v>
      </c>
      <c r="F77" s="200">
        <v>15.78</v>
      </c>
      <c r="G77" s="92">
        <f t="shared" si="1"/>
        <v>13037.529205117971</v>
      </c>
      <c r="H77" s="203">
        <v>4.92</v>
      </c>
      <c r="I77" s="296">
        <f t="shared" si="2"/>
        <v>-23.221952942903776</v>
      </c>
      <c r="J77" s="92">
        <v>12.71</v>
      </c>
      <c r="K77" s="92">
        <v>12.71</v>
      </c>
      <c r="L77" s="92">
        <v>5.78</v>
      </c>
      <c r="M77" s="92">
        <v>5.16</v>
      </c>
      <c r="N77" s="92">
        <v>14.6</v>
      </c>
      <c r="O77" s="92">
        <v>12.23</v>
      </c>
      <c r="P77" s="92">
        <v>12.21</v>
      </c>
      <c r="Q77" s="93">
        <v>19.7</v>
      </c>
      <c r="R77" s="93">
        <v>14.6</v>
      </c>
      <c r="S77" s="93" t="s">
        <v>1249</v>
      </c>
      <c r="T77" s="93">
        <v>28.89</v>
      </c>
      <c r="U77" s="91" t="s">
        <v>673</v>
      </c>
      <c r="V77" s="91" t="s">
        <v>1286</v>
      </c>
      <c r="W77" s="91" t="s">
        <v>1287</v>
      </c>
      <c r="X77" s="224"/>
      <c r="Y77" s="317">
        <v>2252.02</v>
      </c>
      <c r="Z77" s="317">
        <f t="shared" si="3"/>
        <v>2285.3066841379314</v>
      </c>
      <c r="AA77" s="320">
        <f t="shared" si="4"/>
        <v>721.6109802515954</v>
      </c>
      <c r="AB77" s="317">
        <f>Y77-G77</f>
        <v>-10785.50920511797</v>
      </c>
    </row>
    <row r="78" spans="1:28" s="2" customFormat="1" ht="12.75" customHeight="1">
      <c r="A78" s="90" t="s">
        <v>497</v>
      </c>
      <c r="B78" s="92">
        <v>0.9347</v>
      </c>
      <c r="C78" s="92">
        <v>9.08</v>
      </c>
      <c r="D78" s="301">
        <v>7.436</v>
      </c>
      <c r="E78" s="301">
        <v>6.214</v>
      </c>
      <c r="F78" s="200">
        <v>15.12</v>
      </c>
      <c r="G78" s="92">
        <f t="shared" si="1"/>
        <v>12816.699866174176</v>
      </c>
      <c r="H78" s="203">
        <v>8.93</v>
      </c>
      <c r="I78" s="296">
        <f t="shared" si="2"/>
        <v>-23.807762143861286</v>
      </c>
      <c r="J78" s="92">
        <v>12.08</v>
      </c>
      <c r="K78" s="92">
        <v>12.09</v>
      </c>
      <c r="L78" s="92">
        <v>5.58</v>
      </c>
      <c r="M78" s="92">
        <v>4.657</v>
      </c>
      <c r="N78" s="92">
        <v>14.01</v>
      </c>
      <c r="O78" s="92">
        <v>11.63</v>
      </c>
      <c r="P78" s="92">
        <v>11.58</v>
      </c>
      <c r="Q78" s="93">
        <v>15.3</v>
      </c>
      <c r="R78" s="93">
        <v>13.3</v>
      </c>
      <c r="S78" s="93" t="s">
        <v>1249</v>
      </c>
      <c r="T78" s="93">
        <v>200.2</v>
      </c>
      <c r="U78" s="91" t="s">
        <v>713</v>
      </c>
      <c r="V78" s="91" t="s">
        <v>1226</v>
      </c>
      <c r="W78" s="91" t="s">
        <v>1287</v>
      </c>
      <c r="X78" s="224"/>
      <c r="Y78" s="317">
        <v>2221.87</v>
      </c>
      <c r="Z78" s="317">
        <f t="shared" si="3"/>
        <v>2281.358272758621</v>
      </c>
      <c r="AA78" s="320">
        <f t="shared" si="4"/>
        <v>716.7430758126476</v>
      </c>
      <c r="AB78" s="317">
        <f t="shared" si="5"/>
        <v>-10594.829866174176</v>
      </c>
    </row>
    <row r="79" spans="1:28" s="2" customFormat="1" ht="12.75" customHeight="1">
      <c r="A79" s="90" t="s">
        <v>1013</v>
      </c>
      <c r="B79" s="92">
        <v>0.94</v>
      </c>
      <c r="C79" s="92">
        <v>8.93</v>
      </c>
      <c r="D79" s="301">
        <v>7.019</v>
      </c>
      <c r="E79" s="301">
        <v>5.72</v>
      </c>
      <c r="F79" s="200">
        <v>14.8</v>
      </c>
      <c r="G79" s="92">
        <f aca="true" t="shared" si="6" ref="G79:G143">IF(Y79&gt;0,((AA79/9000*L$6+(1-AA79/9000)*F$6)+H79)/(H79/290+1),0)</f>
        <v>12081.777861308292</v>
      </c>
      <c r="H79" s="203">
        <v>2.07</v>
      </c>
      <c r="I79" s="296">
        <f aca="true" t="shared" si="7" ref="I79:I143">IF(G79&gt;0,F79+2.15-10*LOG(G79),0)</f>
        <v>-23.87130846416216</v>
      </c>
      <c r="J79" s="92">
        <v>11.94</v>
      </c>
      <c r="K79" s="92">
        <v>11.78</v>
      </c>
      <c r="L79" s="92">
        <v>5.27</v>
      </c>
      <c r="M79" s="92">
        <v>4.29</v>
      </c>
      <c r="N79" s="92">
        <v>13.36</v>
      </c>
      <c r="O79" s="92">
        <v>11.36</v>
      </c>
      <c r="P79" s="92">
        <v>11.14</v>
      </c>
      <c r="Q79" s="93">
        <v>14.78</v>
      </c>
      <c r="R79" s="93">
        <v>15.13</v>
      </c>
      <c r="S79" s="93" t="s">
        <v>1249</v>
      </c>
      <c r="T79" s="93">
        <v>47.8</v>
      </c>
      <c r="U79" s="91" t="s">
        <v>584</v>
      </c>
      <c r="V79" s="91" t="s">
        <v>1225</v>
      </c>
      <c r="W79" s="91" t="s">
        <v>1296</v>
      </c>
      <c r="X79" s="224"/>
      <c r="Y79" s="317">
        <v>2188.13</v>
      </c>
      <c r="Z79" s="317">
        <f t="shared" si="3"/>
        <v>2201.678721034483</v>
      </c>
      <c r="AA79" s="320">
        <f t="shared" si="4"/>
        <v>618.5080120693584</v>
      </c>
      <c r="AB79" s="317">
        <f t="shared" si="5"/>
        <v>-9893.64786130829</v>
      </c>
    </row>
    <row r="80" spans="1:28" s="2" customFormat="1" ht="12.75" customHeight="1">
      <c r="A80" s="90" t="s">
        <v>608</v>
      </c>
      <c r="B80" s="92">
        <v>0.94</v>
      </c>
      <c r="C80" s="92">
        <v>9.14</v>
      </c>
      <c r="D80" s="301">
        <v>7.263</v>
      </c>
      <c r="E80" s="301">
        <v>5.977</v>
      </c>
      <c r="F80" s="200">
        <v>15.12</v>
      </c>
      <c r="G80" s="92">
        <f t="shared" si="6"/>
        <v>11075.290820378943</v>
      </c>
      <c r="H80" s="203">
        <v>8.13</v>
      </c>
      <c r="I80" s="296">
        <f t="shared" si="7"/>
        <v>-23.173551389607997</v>
      </c>
      <c r="J80" s="92">
        <v>12.1</v>
      </c>
      <c r="K80" s="92">
        <v>12.1</v>
      </c>
      <c r="L80" s="92">
        <v>5.445</v>
      </c>
      <c r="M80" s="92">
        <v>4.85</v>
      </c>
      <c r="N80" s="92">
        <v>14.13</v>
      </c>
      <c r="O80" s="92">
        <v>11.63</v>
      </c>
      <c r="P80" s="92">
        <v>11.69</v>
      </c>
      <c r="Q80" s="93">
        <v>17.01</v>
      </c>
      <c r="R80" s="93">
        <v>16.05</v>
      </c>
      <c r="S80" s="93" t="s">
        <v>1249</v>
      </c>
      <c r="T80" s="93">
        <v>16.53</v>
      </c>
      <c r="U80" s="91" t="s">
        <v>578</v>
      </c>
      <c r="V80" s="91" t="s">
        <v>1225</v>
      </c>
      <c r="W80" s="91" t="s">
        <v>1296</v>
      </c>
      <c r="X80" s="224"/>
      <c r="Y80" s="317">
        <v>2090.6</v>
      </c>
      <c r="Z80" s="317">
        <f aca="true" t="shared" si="8" ref="Z80:Z143">(Y80-H80)*(H80/290+1)+H80*((H80/290+1)-1)</f>
        <v>2141.078889655172</v>
      </c>
      <c r="AA80" s="320">
        <f aca="true" t="shared" si="9" ref="AA80:AA143">(Z80-1700)*1.232876712</f>
        <v>543.7958912106794</v>
      </c>
      <c r="AB80" s="317">
        <f t="shared" si="5"/>
        <v>-8984.690820378943</v>
      </c>
    </row>
    <row r="81" spans="1:28" s="2" customFormat="1" ht="12.75" customHeight="1">
      <c r="A81" s="90" t="s">
        <v>303</v>
      </c>
      <c r="B81" s="92">
        <v>0.95</v>
      </c>
      <c r="C81" s="92">
        <v>9.07</v>
      </c>
      <c r="D81" s="301">
        <v>7.072</v>
      </c>
      <c r="E81" s="301">
        <v>5.753</v>
      </c>
      <c r="F81" s="200">
        <v>15</v>
      </c>
      <c r="G81" s="92">
        <f t="shared" si="6"/>
        <v>9307.248543336742</v>
      </c>
      <c r="H81" s="203">
        <v>4.61</v>
      </c>
      <c r="I81" s="296">
        <f t="shared" si="7"/>
        <v>-22.53821311587555</v>
      </c>
      <c r="J81" s="92">
        <v>11.97</v>
      </c>
      <c r="K81" s="92">
        <v>11.98</v>
      </c>
      <c r="L81" s="92">
        <v>5.3</v>
      </c>
      <c r="M81" s="92">
        <v>4.31</v>
      </c>
      <c r="N81" s="92">
        <v>13.86</v>
      </c>
      <c r="O81" s="92">
        <v>11.51</v>
      </c>
      <c r="P81" s="92">
        <v>11.44</v>
      </c>
      <c r="Q81" s="93">
        <v>21.3</v>
      </c>
      <c r="R81" s="93">
        <v>22.34</v>
      </c>
      <c r="S81" s="93" t="s">
        <v>1249</v>
      </c>
      <c r="T81" s="93">
        <v>48.7</v>
      </c>
      <c r="U81" s="91" t="s">
        <v>600</v>
      </c>
      <c r="V81" s="91" t="s">
        <v>1223</v>
      </c>
      <c r="W81" s="91" t="s">
        <v>1287</v>
      </c>
      <c r="X81" s="224"/>
      <c r="Y81" s="317">
        <v>1966.29</v>
      </c>
      <c r="Z81" s="317">
        <f t="shared" si="8"/>
        <v>1992.937230689655</v>
      </c>
      <c r="AA81" s="320">
        <f t="shared" si="9"/>
        <v>361.1554897950474</v>
      </c>
      <c r="AB81" s="317">
        <f t="shared" si="5"/>
        <v>-7340.958543336742</v>
      </c>
    </row>
    <row r="82" spans="1:28" s="2" customFormat="1" ht="12.75" customHeight="1">
      <c r="A82" s="90" t="s">
        <v>1278</v>
      </c>
      <c r="B82" s="92">
        <v>0.97</v>
      </c>
      <c r="C82" s="92">
        <v>9.04</v>
      </c>
      <c r="D82" s="301">
        <v>7.05</v>
      </c>
      <c r="E82" s="301">
        <v>5.74</v>
      </c>
      <c r="F82" s="200">
        <v>15.01</v>
      </c>
      <c r="G82" s="92">
        <f t="shared" si="6"/>
        <v>8203.77121261533</v>
      </c>
      <c r="H82" s="203">
        <v>4.03</v>
      </c>
      <c r="I82" s="296">
        <f t="shared" si="7"/>
        <v>-21.980135402282432</v>
      </c>
      <c r="J82" s="92">
        <v>12.01</v>
      </c>
      <c r="K82" s="92">
        <v>12.05</v>
      </c>
      <c r="L82" s="92">
        <v>5.29</v>
      </c>
      <c r="M82" s="92">
        <v>4.31</v>
      </c>
      <c r="N82" s="92">
        <v>13.96</v>
      </c>
      <c r="O82" s="92">
        <v>11.54</v>
      </c>
      <c r="P82" s="92">
        <v>11.52</v>
      </c>
      <c r="Q82" s="93">
        <v>23.7</v>
      </c>
      <c r="R82" s="93">
        <v>20.8</v>
      </c>
      <c r="S82" s="93" t="s">
        <v>1249</v>
      </c>
      <c r="T82" s="93">
        <v>51</v>
      </c>
      <c r="U82" s="91" t="s">
        <v>663</v>
      </c>
      <c r="V82" s="91" t="s">
        <v>1223</v>
      </c>
      <c r="W82" s="91" t="s">
        <v>1287</v>
      </c>
      <c r="X82" s="224"/>
      <c r="Y82" s="317">
        <v>1883.4</v>
      </c>
      <c r="Z82" s="317">
        <f t="shared" si="8"/>
        <v>1905.5427655172414</v>
      </c>
      <c r="AA82" s="320">
        <f t="shared" si="9"/>
        <v>253.4088889262835</v>
      </c>
      <c r="AB82" s="317">
        <f t="shared" si="5"/>
        <v>-6320.37121261533</v>
      </c>
    </row>
    <row r="83" spans="1:28" s="2" customFormat="1" ht="12.75" customHeight="1">
      <c r="A83" s="90" t="s">
        <v>177</v>
      </c>
      <c r="B83" s="92">
        <v>0.98</v>
      </c>
      <c r="C83" s="92">
        <v>9.48</v>
      </c>
      <c r="D83" s="301">
        <v>7.745</v>
      </c>
      <c r="E83" s="301">
        <v>6.583</v>
      </c>
      <c r="F83" s="200">
        <v>15.46</v>
      </c>
      <c r="G83" s="92">
        <f t="shared" si="6"/>
        <v>15909.137513126398</v>
      </c>
      <c r="H83" s="203">
        <v>3.99</v>
      </c>
      <c r="I83" s="296">
        <f t="shared" si="7"/>
        <v>-24.406466357469483</v>
      </c>
      <c r="J83" s="92">
        <v>12.45</v>
      </c>
      <c r="K83" s="92">
        <v>12.41</v>
      </c>
      <c r="L83" s="92">
        <v>5.8125</v>
      </c>
      <c r="M83" s="92">
        <v>4.935</v>
      </c>
      <c r="N83" s="92">
        <v>14.13</v>
      </c>
      <c r="O83" s="92">
        <v>11.98</v>
      </c>
      <c r="P83" s="92">
        <v>11.76</v>
      </c>
      <c r="Q83" s="93">
        <v>14.94</v>
      </c>
      <c r="R83" s="93">
        <v>11.9</v>
      </c>
      <c r="S83" s="93" t="s">
        <v>1249</v>
      </c>
      <c r="T83" s="93">
        <v>46.98</v>
      </c>
      <c r="U83" s="91" t="s">
        <v>651</v>
      </c>
      <c r="V83" s="91" t="s">
        <v>1225</v>
      </c>
      <c r="W83" s="91" t="s">
        <v>1296</v>
      </c>
      <c r="X83" s="224"/>
      <c r="Y83" s="317">
        <v>2475.88</v>
      </c>
      <c r="Z83" s="317">
        <f t="shared" si="8"/>
        <v>2505.9546937931036</v>
      </c>
      <c r="AA83" s="320">
        <f t="shared" si="9"/>
        <v>993.6427729046084</v>
      </c>
      <c r="AB83" s="317">
        <f t="shared" si="5"/>
        <v>-13433.257513126398</v>
      </c>
    </row>
    <row r="84" spans="1:28" s="2" customFormat="1" ht="12.75" customHeight="1">
      <c r="A84" s="90" t="s">
        <v>304</v>
      </c>
      <c r="B84" s="92">
        <v>0.98</v>
      </c>
      <c r="C84" s="92">
        <v>9.55</v>
      </c>
      <c r="D84" s="301">
        <v>7.587</v>
      </c>
      <c r="E84" s="301">
        <v>6.387</v>
      </c>
      <c r="F84" s="200">
        <v>15.55</v>
      </c>
      <c r="G84" s="92">
        <f t="shared" si="6"/>
        <v>12676.394688381095</v>
      </c>
      <c r="H84" s="203">
        <v>4.32</v>
      </c>
      <c r="I84" s="296">
        <f t="shared" si="7"/>
        <v>-23.32995752790072</v>
      </c>
      <c r="J84" s="92">
        <v>12.52</v>
      </c>
      <c r="K84" s="92">
        <v>12.5</v>
      </c>
      <c r="L84" s="92">
        <v>5.69</v>
      </c>
      <c r="M84" s="92">
        <v>4.79</v>
      </c>
      <c r="N84" s="92">
        <v>14.32</v>
      </c>
      <c r="O84" s="92">
        <v>12.06</v>
      </c>
      <c r="P84" s="92">
        <v>11.96</v>
      </c>
      <c r="Q84" s="93">
        <v>18.09</v>
      </c>
      <c r="R84" s="93">
        <v>14.45</v>
      </c>
      <c r="S84" s="93" t="s">
        <v>1249</v>
      </c>
      <c r="T84" s="93">
        <v>54.26</v>
      </c>
      <c r="U84" s="91" t="s">
        <v>617</v>
      </c>
      <c r="V84" s="91" t="s">
        <v>1223</v>
      </c>
      <c r="W84" s="91" t="s">
        <v>1287</v>
      </c>
      <c r="X84" s="224"/>
      <c r="Y84" s="317">
        <v>2226.26</v>
      </c>
      <c r="Z84" s="317">
        <f t="shared" si="8"/>
        <v>2255.1035972413797</v>
      </c>
      <c r="AA84" s="320">
        <f t="shared" si="9"/>
        <v>684.3742977863244</v>
      </c>
      <c r="AB84" s="317">
        <f t="shared" si="5"/>
        <v>-10450.134688381095</v>
      </c>
    </row>
    <row r="85" spans="1:28" s="2" customFormat="1" ht="12.75" customHeight="1">
      <c r="A85" s="90" t="s">
        <v>642</v>
      </c>
      <c r="B85" s="92">
        <v>0.99</v>
      </c>
      <c r="C85" s="92">
        <v>9.41</v>
      </c>
      <c r="D85" s="301">
        <v>7.59</v>
      </c>
      <c r="E85" s="301">
        <v>6.408</v>
      </c>
      <c r="F85" s="200">
        <v>15.38</v>
      </c>
      <c r="G85" s="92">
        <f t="shared" si="6"/>
        <v>14777.193765479416</v>
      </c>
      <c r="H85" s="203">
        <v>3.94</v>
      </c>
      <c r="I85" s="296">
        <f t="shared" si="7"/>
        <v>-24.165919680317174</v>
      </c>
      <c r="J85" s="92">
        <v>12.37</v>
      </c>
      <c r="K85" s="92">
        <v>12.32</v>
      </c>
      <c r="L85" s="92">
        <v>5.69</v>
      </c>
      <c r="M85" s="92">
        <v>4.81</v>
      </c>
      <c r="N85" s="92">
        <v>13.85</v>
      </c>
      <c r="O85" s="92">
        <v>11.87</v>
      </c>
      <c r="P85" s="92">
        <v>11.58</v>
      </c>
      <c r="Q85" s="93">
        <v>14.1</v>
      </c>
      <c r="R85" s="93">
        <v>11.73</v>
      </c>
      <c r="S85" s="93" t="s">
        <v>1249</v>
      </c>
      <c r="T85" s="93">
        <v>50.35</v>
      </c>
      <c r="U85" s="91" t="s">
        <v>589</v>
      </c>
      <c r="V85" s="91" t="s">
        <v>1225</v>
      </c>
      <c r="W85" s="91" t="s">
        <v>1296</v>
      </c>
      <c r="X85" s="224"/>
      <c r="Y85" s="317">
        <v>2389.03</v>
      </c>
      <c r="Z85" s="317">
        <f t="shared" si="8"/>
        <v>2417.5478558620694</v>
      </c>
      <c r="AA85" s="320">
        <f t="shared" si="9"/>
        <v>884.6480412378779</v>
      </c>
      <c r="AB85" s="317">
        <f t="shared" si="5"/>
        <v>-12388.163765479416</v>
      </c>
    </row>
    <row r="86" spans="1:28" s="2" customFormat="1" ht="12.75" customHeight="1">
      <c r="A86" s="90" t="s">
        <v>619</v>
      </c>
      <c r="B86" s="92">
        <v>1</v>
      </c>
      <c r="C86" s="92">
        <v>8.9</v>
      </c>
      <c r="D86" s="301">
        <v>7.019</v>
      </c>
      <c r="E86" s="301">
        <v>5.769</v>
      </c>
      <c r="F86" s="200">
        <v>14.75</v>
      </c>
      <c r="G86" s="92">
        <f t="shared" si="6"/>
        <v>13089.0314703026</v>
      </c>
      <c r="H86" s="203">
        <v>2.05</v>
      </c>
      <c r="I86" s="296">
        <f t="shared" si="7"/>
        <v>-24.26907511893382</v>
      </c>
      <c r="J86" s="92">
        <v>11.82</v>
      </c>
      <c r="K86" s="92">
        <v>11.72</v>
      </c>
      <c r="L86" s="92">
        <v>5.265</v>
      </c>
      <c r="M86" s="92">
        <v>4.3275</v>
      </c>
      <c r="N86" s="92">
        <v>13.25</v>
      </c>
      <c r="O86" s="92">
        <v>11.33</v>
      </c>
      <c r="P86" s="92">
        <v>11.03</v>
      </c>
      <c r="Q86" s="93">
        <v>13.52</v>
      </c>
      <c r="R86" s="93">
        <v>13.26</v>
      </c>
      <c r="S86" s="93" t="s">
        <v>1249</v>
      </c>
      <c r="T86" s="93">
        <v>37.43</v>
      </c>
      <c r="U86" s="91" t="s">
        <v>635</v>
      </c>
      <c r="V86" s="91" t="s">
        <v>178</v>
      </c>
      <c r="W86" s="91" t="s">
        <v>1296</v>
      </c>
      <c r="X86" s="224"/>
      <c r="Y86" s="317">
        <v>2265.63</v>
      </c>
      <c r="Z86" s="317">
        <f t="shared" si="8"/>
        <v>2279.595660344827</v>
      </c>
      <c r="AA86" s="320">
        <f t="shared" si="9"/>
        <v>714.5699920153992</v>
      </c>
      <c r="AB86" s="317">
        <f t="shared" si="5"/>
        <v>-10823.4014703026</v>
      </c>
    </row>
    <row r="87" spans="1:28" s="2" customFormat="1" ht="12.75" customHeight="1">
      <c r="A87" s="90" t="s">
        <v>620</v>
      </c>
      <c r="B87" s="92">
        <v>1</v>
      </c>
      <c r="C87" s="92">
        <v>9.37</v>
      </c>
      <c r="D87" s="301">
        <v>7.649</v>
      </c>
      <c r="E87" s="301">
        <v>6.473</v>
      </c>
      <c r="F87" s="200">
        <v>15.34</v>
      </c>
      <c r="G87" s="92">
        <f t="shared" si="6"/>
        <v>14507.153294362573</v>
      </c>
      <c r="H87" s="203">
        <v>5.34</v>
      </c>
      <c r="I87" s="296">
        <f t="shared" si="7"/>
        <v>-24.125822001812917</v>
      </c>
      <c r="J87" s="92">
        <v>12.33</v>
      </c>
      <c r="K87" s="92">
        <v>12.29</v>
      </c>
      <c r="L87" s="92">
        <v>5.74</v>
      </c>
      <c r="M87" s="92">
        <v>4.86</v>
      </c>
      <c r="N87" s="92">
        <v>13.71</v>
      </c>
      <c r="O87" s="92">
        <v>11.83</v>
      </c>
      <c r="P87" s="92">
        <v>11.38</v>
      </c>
      <c r="Q87" s="93">
        <v>11.89</v>
      </c>
      <c r="R87" s="93">
        <v>10.6</v>
      </c>
      <c r="S87" s="93" t="s">
        <v>1249</v>
      </c>
      <c r="T87" s="93">
        <v>16.89</v>
      </c>
      <c r="U87" s="91" t="s">
        <v>768</v>
      </c>
      <c r="V87" s="91" t="s">
        <v>1225</v>
      </c>
      <c r="W87" s="91" t="s">
        <v>1296</v>
      </c>
      <c r="X87" s="224"/>
      <c r="Y87" s="317">
        <v>2363.6</v>
      </c>
      <c r="Z87" s="317">
        <f t="shared" si="8"/>
        <v>2401.7828413793104</v>
      </c>
      <c r="AA87" s="320">
        <f t="shared" si="9"/>
        <v>865.2117220177417</v>
      </c>
      <c r="AB87" s="317">
        <f t="shared" si="5"/>
        <v>-12143.553294362573</v>
      </c>
    </row>
    <row r="88" spans="1:28" s="2" customFormat="1" ht="12.75" customHeight="1">
      <c r="A88" s="90" t="s">
        <v>623</v>
      </c>
      <c r="B88" s="92">
        <v>1</v>
      </c>
      <c r="C88" s="92">
        <v>9.57</v>
      </c>
      <c r="D88" s="301">
        <v>7.6818</v>
      </c>
      <c r="E88" s="301">
        <v>6.473</v>
      </c>
      <c r="F88" s="200">
        <v>15.53</v>
      </c>
      <c r="G88" s="92">
        <f t="shared" si="6"/>
        <v>12789.401132815501</v>
      </c>
      <c r="H88" s="203">
        <v>5.15</v>
      </c>
      <c r="I88" s="296">
        <f t="shared" si="7"/>
        <v>-23.388502089975916</v>
      </c>
      <c r="J88" s="92">
        <v>12.53</v>
      </c>
      <c r="K88" s="92">
        <v>12.49</v>
      </c>
      <c r="L88" s="92">
        <v>5.76</v>
      </c>
      <c r="M88" s="92">
        <v>4.85</v>
      </c>
      <c r="N88" s="92">
        <v>14.07</v>
      </c>
      <c r="O88" s="92">
        <v>12.05</v>
      </c>
      <c r="P88" s="92">
        <v>11.74</v>
      </c>
      <c r="Q88" s="93">
        <v>14.3</v>
      </c>
      <c r="R88" s="93">
        <v>12.1</v>
      </c>
      <c r="S88" s="93" t="s">
        <v>1249</v>
      </c>
      <c r="T88" s="93">
        <v>13</v>
      </c>
      <c r="U88" s="91" t="s">
        <v>768</v>
      </c>
      <c r="V88" s="91" t="s">
        <v>1225</v>
      </c>
      <c r="W88" s="91" t="s">
        <v>1296</v>
      </c>
      <c r="X88" s="224"/>
      <c r="Y88" s="317">
        <v>2232.18</v>
      </c>
      <c r="Z88" s="317">
        <f t="shared" si="8"/>
        <v>2266.6704379310345</v>
      </c>
      <c r="AA88" s="320">
        <f t="shared" si="9"/>
        <v>698.6347863040138</v>
      </c>
      <c r="AB88" s="317">
        <f t="shared" si="5"/>
        <v>-10557.2211328155</v>
      </c>
    </row>
    <row r="89" spans="1:28" s="2" customFormat="1" ht="12.75" customHeight="1">
      <c r="A89" s="90" t="s">
        <v>632</v>
      </c>
      <c r="B89" s="92">
        <v>1</v>
      </c>
      <c r="C89" s="92">
        <v>9.47</v>
      </c>
      <c r="D89" s="301">
        <v>7.78</v>
      </c>
      <c r="E89" s="301">
        <v>6.61</v>
      </c>
      <c r="F89" s="200">
        <v>15.48</v>
      </c>
      <c r="G89" s="92">
        <f t="shared" si="6"/>
        <v>14389.76420061413</v>
      </c>
      <c r="H89" s="203">
        <v>6.03</v>
      </c>
      <c r="I89" s="296">
        <f t="shared" si="7"/>
        <v>-23.95053677382668</v>
      </c>
      <c r="J89" s="92">
        <v>12.53</v>
      </c>
      <c r="K89" s="92">
        <v>12.53</v>
      </c>
      <c r="L89" s="92">
        <v>5.84</v>
      </c>
      <c r="M89" s="92">
        <v>4.96</v>
      </c>
      <c r="N89" s="92">
        <v>14.41</v>
      </c>
      <c r="O89" s="92">
        <v>12.1</v>
      </c>
      <c r="P89" s="92">
        <v>11.94</v>
      </c>
      <c r="Q89" s="93">
        <v>14.56</v>
      </c>
      <c r="R89" s="93">
        <v>12.17</v>
      </c>
      <c r="S89" s="93" t="s">
        <v>1249</v>
      </c>
      <c r="T89" s="93">
        <v>50.07</v>
      </c>
      <c r="U89" s="91" t="s">
        <v>600</v>
      </c>
      <c r="V89" s="91" t="s">
        <v>1225</v>
      </c>
      <c r="W89" s="91" t="s">
        <v>1296</v>
      </c>
      <c r="X89" s="224"/>
      <c r="Y89" s="317">
        <v>2352.29</v>
      </c>
      <c r="Z89" s="317">
        <f t="shared" si="8"/>
        <v>2395.171409310344</v>
      </c>
      <c r="AA89" s="320">
        <f t="shared" si="9"/>
        <v>857.0606413869433</v>
      </c>
      <c r="AB89" s="317">
        <f t="shared" si="5"/>
        <v>-12037.474200614131</v>
      </c>
    </row>
    <row r="90" spans="1:28" s="2" customFormat="1" ht="12.75" customHeight="1">
      <c r="A90" s="90" t="s">
        <v>1117</v>
      </c>
      <c r="B90" s="92">
        <v>1</v>
      </c>
      <c r="C90" s="92">
        <v>9.1</v>
      </c>
      <c r="D90" s="301">
        <v>7.125</v>
      </c>
      <c r="E90" s="301">
        <v>5.82</v>
      </c>
      <c r="F90" s="200">
        <v>15.1</v>
      </c>
      <c r="G90" s="92">
        <f t="shared" si="6"/>
        <v>9185.371431531648</v>
      </c>
      <c r="H90" s="203">
        <v>4.03</v>
      </c>
      <c r="I90" s="296">
        <f>IF(G90&gt;0,F90+2.15-10*LOG(G90),0)</f>
        <v>-22.380967226889773</v>
      </c>
      <c r="J90" s="92">
        <v>12.08</v>
      </c>
      <c r="K90" s="92">
        <v>12.1</v>
      </c>
      <c r="L90" s="92">
        <v>5.35</v>
      </c>
      <c r="M90" s="92">
        <v>4.37</v>
      </c>
      <c r="N90" s="92">
        <v>14.02</v>
      </c>
      <c r="O90" s="92">
        <v>11.62</v>
      </c>
      <c r="P90" s="92">
        <v>11.61</v>
      </c>
      <c r="Q90" s="93">
        <v>20.75</v>
      </c>
      <c r="R90" s="93">
        <v>18.72</v>
      </c>
      <c r="S90" s="93" t="s">
        <v>1249</v>
      </c>
      <c r="T90" s="93">
        <v>50.8</v>
      </c>
      <c r="U90" s="91" t="s">
        <v>574</v>
      </c>
      <c r="V90" s="91" t="s">
        <v>1223</v>
      </c>
      <c r="W90" s="91" t="s">
        <v>1287</v>
      </c>
      <c r="X90" s="224"/>
      <c r="Y90" s="317">
        <v>1958.86</v>
      </c>
      <c r="Z90" s="317">
        <f t="shared" si="8"/>
        <v>1982.0513993103446</v>
      </c>
      <c r="AA90" s="320">
        <f t="shared" si="9"/>
        <v>347.7346017967366</v>
      </c>
      <c r="AB90" s="317">
        <f t="shared" si="5"/>
        <v>-7226.511431531649</v>
      </c>
    </row>
    <row r="91" spans="1:28" s="2" customFormat="1" ht="12.75" customHeight="1">
      <c r="A91" s="90" t="s">
        <v>1133</v>
      </c>
      <c r="B91" s="92">
        <v>1.01</v>
      </c>
      <c r="C91" s="92">
        <v>9.5</v>
      </c>
      <c r="D91" s="301">
        <v>7.53</v>
      </c>
      <c r="E91" s="301">
        <v>6.37</v>
      </c>
      <c r="F91" s="200">
        <v>15.47</v>
      </c>
      <c r="G91" s="92">
        <f t="shared" si="6"/>
        <v>13191.066040618492</v>
      </c>
      <c r="H91" s="203">
        <v>3.32</v>
      </c>
      <c r="I91" s="296">
        <f t="shared" si="7"/>
        <v>-23.582798946251994</v>
      </c>
      <c r="J91" s="92">
        <v>12.45</v>
      </c>
      <c r="K91" s="92">
        <v>12.43</v>
      </c>
      <c r="L91" s="92">
        <v>5.65</v>
      </c>
      <c r="M91" s="92">
        <v>4.78</v>
      </c>
      <c r="N91" s="92">
        <v>14.07</v>
      </c>
      <c r="O91" s="92">
        <v>11.97</v>
      </c>
      <c r="P91" s="92">
        <v>11.75</v>
      </c>
      <c r="Q91" s="93">
        <v>14.58</v>
      </c>
      <c r="R91" s="93">
        <v>12.54</v>
      </c>
      <c r="S91" s="93" t="s">
        <v>1249</v>
      </c>
      <c r="T91" s="93">
        <v>26</v>
      </c>
      <c r="U91" s="91" t="s">
        <v>708</v>
      </c>
      <c r="V91" s="91" t="s">
        <v>1225</v>
      </c>
      <c r="W91" s="91" t="s">
        <v>1296</v>
      </c>
      <c r="X91" s="224"/>
      <c r="Y91" s="317">
        <v>2269.18</v>
      </c>
      <c r="Z91" s="317">
        <f t="shared" si="8"/>
        <v>2291.838198620689</v>
      </c>
      <c r="AA91" s="320">
        <f t="shared" si="9"/>
        <v>729.6635323514781</v>
      </c>
      <c r="AB91" s="317">
        <f aca="true" t="shared" si="10" ref="AB91:AB159">Y91-G91</f>
        <v>-10921.886040618492</v>
      </c>
    </row>
    <row r="92" spans="1:28" s="2" customFormat="1" ht="12.75" customHeight="1">
      <c r="A92" s="90" t="s">
        <v>305</v>
      </c>
      <c r="B92" s="92">
        <v>1.02</v>
      </c>
      <c r="C92" s="92">
        <v>9.7</v>
      </c>
      <c r="D92" s="301">
        <v>7.649</v>
      </c>
      <c r="E92" s="301">
        <v>6.494</v>
      </c>
      <c r="F92" s="200">
        <v>15.69</v>
      </c>
      <c r="G92" s="92">
        <f t="shared" si="6"/>
        <v>11967.904223912075</v>
      </c>
      <c r="H92" s="203">
        <v>4.57</v>
      </c>
      <c r="I92" s="296">
        <f t="shared" si="7"/>
        <v>-22.94018104986218</v>
      </c>
      <c r="J92" s="92">
        <v>12.65</v>
      </c>
      <c r="K92" s="92">
        <v>12.66</v>
      </c>
      <c r="L92" s="92">
        <v>5.74</v>
      </c>
      <c r="M92" s="92">
        <v>4.87</v>
      </c>
      <c r="N92" s="92">
        <v>14.47</v>
      </c>
      <c r="O92" s="92">
        <v>12.21</v>
      </c>
      <c r="P92" s="92">
        <v>12.1</v>
      </c>
      <c r="Q92" s="93">
        <v>19.6</v>
      </c>
      <c r="R92" s="93">
        <v>14.58</v>
      </c>
      <c r="S92" s="93" t="s">
        <v>1249</v>
      </c>
      <c r="T92" s="93">
        <v>53.9</v>
      </c>
      <c r="U92" s="91" t="s">
        <v>605</v>
      </c>
      <c r="V92" s="91" t="s">
        <v>1223</v>
      </c>
      <c r="W92" s="91" t="s">
        <v>1287</v>
      </c>
      <c r="X92" s="224"/>
      <c r="Y92" s="317">
        <v>2170.96</v>
      </c>
      <c r="Z92" s="317">
        <f t="shared" si="8"/>
        <v>2200.6013351724137</v>
      </c>
      <c r="AA92" s="320">
        <f t="shared" si="9"/>
        <v>617.1797281301752</v>
      </c>
      <c r="AB92" s="317">
        <f t="shared" si="10"/>
        <v>-9796.944223912076</v>
      </c>
    </row>
    <row r="93" spans="1:28" s="2" customFormat="1" ht="12.75" customHeight="1">
      <c r="A93" s="90" t="s">
        <v>624</v>
      </c>
      <c r="B93" s="92">
        <v>1.03</v>
      </c>
      <c r="C93" s="92">
        <v>9.87</v>
      </c>
      <c r="D93" s="301">
        <v>8.05</v>
      </c>
      <c r="E93" s="301">
        <v>6.95</v>
      </c>
      <c r="F93" s="200">
        <v>15.86</v>
      </c>
      <c r="G93" s="92">
        <f t="shared" si="6"/>
        <v>14997.221421861306</v>
      </c>
      <c r="H93" s="203">
        <v>7.44</v>
      </c>
      <c r="I93" s="296">
        <f t="shared" si="7"/>
        <v>-23.750108035268404</v>
      </c>
      <c r="J93" s="92">
        <v>12.84</v>
      </c>
      <c r="K93" s="92">
        <v>12.81</v>
      </c>
      <c r="L93" s="92">
        <v>6.04</v>
      </c>
      <c r="M93" s="92">
        <v>5.21</v>
      </c>
      <c r="N93" s="92">
        <v>14.44</v>
      </c>
      <c r="O93" s="92">
        <v>12.35</v>
      </c>
      <c r="P93" s="92">
        <v>12.05</v>
      </c>
      <c r="Q93" s="93">
        <v>17.6</v>
      </c>
      <c r="R93" s="93">
        <v>12</v>
      </c>
      <c r="S93" s="93" t="s">
        <v>1249</v>
      </c>
      <c r="T93" s="93">
        <v>9</v>
      </c>
      <c r="U93" s="91" t="s">
        <v>626</v>
      </c>
      <c r="V93" s="91" t="s">
        <v>531</v>
      </c>
      <c r="W93" s="91" t="s">
        <v>1296</v>
      </c>
      <c r="X93" s="224"/>
      <c r="Y93" s="317">
        <v>2394.35</v>
      </c>
      <c r="Z93" s="317">
        <f t="shared" si="8"/>
        <v>2448.337462068965</v>
      </c>
      <c r="AA93" s="320">
        <f t="shared" si="9"/>
        <v>922.6078297020103</v>
      </c>
      <c r="AB93" s="317">
        <f t="shared" si="10"/>
        <v>-12602.871421861306</v>
      </c>
    </row>
    <row r="94" spans="1:28" s="2" customFormat="1" ht="12.75" customHeight="1">
      <c r="A94" s="90" t="s">
        <v>627</v>
      </c>
      <c r="B94" s="92">
        <v>1.03</v>
      </c>
      <c r="C94" s="92">
        <v>9.87</v>
      </c>
      <c r="D94" s="301">
        <v>7.62</v>
      </c>
      <c r="E94" s="301">
        <v>7.01</v>
      </c>
      <c r="F94" s="200">
        <v>15.83</v>
      </c>
      <c r="G94" s="92">
        <f t="shared" si="6"/>
        <v>14798.266827635236</v>
      </c>
      <c r="H94" s="203">
        <v>7.46</v>
      </c>
      <c r="I94" s="296">
        <f t="shared" si="7"/>
        <v>-23.72210853822592</v>
      </c>
      <c r="J94" s="92">
        <v>12.77</v>
      </c>
      <c r="K94" s="92">
        <v>12.85</v>
      </c>
      <c r="L94" s="92">
        <v>5.715</v>
      </c>
      <c r="M94" s="92">
        <v>5.2575</v>
      </c>
      <c r="N94" s="92">
        <v>14.3</v>
      </c>
      <c r="O94" s="92">
        <v>12.24</v>
      </c>
      <c r="P94" s="92">
        <v>12.07</v>
      </c>
      <c r="Q94" s="93">
        <v>17.6</v>
      </c>
      <c r="R94" s="93">
        <v>12</v>
      </c>
      <c r="S94" s="93" t="s">
        <v>1249</v>
      </c>
      <c r="T94" s="93">
        <v>9</v>
      </c>
      <c r="U94" s="91" t="s">
        <v>626</v>
      </c>
      <c r="V94" s="91" t="s">
        <v>531</v>
      </c>
      <c r="W94" s="91" t="s">
        <v>1296</v>
      </c>
      <c r="X94" s="224"/>
      <c r="Y94" s="317">
        <v>2378.99</v>
      </c>
      <c r="Z94" s="317">
        <f t="shared" si="8"/>
        <v>2432.7274668965515</v>
      </c>
      <c r="AA94" s="320">
        <f t="shared" si="9"/>
        <v>903.3626301795092</v>
      </c>
      <c r="AB94" s="317">
        <f t="shared" si="10"/>
        <v>-12419.276827635236</v>
      </c>
    </row>
    <row r="95" spans="1:28" s="2" customFormat="1" ht="12.75" customHeight="1">
      <c r="A95" s="90" t="s">
        <v>1187</v>
      </c>
      <c r="B95" s="92">
        <v>1.03</v>
      </c>
      <c r="C95" s="92">
        <v>9.24</v>
      </c>
      <c r="D95" s="301">
        <v>7.26</v>
      </c>
      <c r="E95" s="301">
        <v>6</v>
      </c>
      <c r="F95" s="200">
        <v>15.23</v>
      </c>
      <c r="G95" s="92">
        <f t="shared" si="6"/>
        <v>10191.54728282696</v>
      </c>
      <c r="H95" s="203">
        <v>4.61</v>
      </c>
      <c r="I95" s="296">
        <f t="shared" si="7"/>
        <v>-22.70240123690559</v>
      </c>
      <c r="J95" s="92">
        <v>12.21</v>
      </c>
      <c r="K95" s="92">
        <v>12.26</v>
      </c>
      <c r="L95" s="92">
        <v>5.45</v>
      </c>
      <c r="M95" s="92">
        <v>4.5</v>
      </c>
      <c r="N95" s="92">
        <v>14.19</v>
      </c>
      <c r="O95" s="92">
        <v>11.76</v>
      </c>
      <c r="P95" s="92">
        <v>11.74</v>
      </c>
      <c r="Q95" s="93">
        <v>24.6</v>
      </c>
      <c r="R95" s="93">
        <v>18.3</v>
      </c>
      <c r="S95" s="93" t="s">
        <v>1249</v>
      </c>
      <c r="T95" s="93">
        <v>49.7</v>
      </c>
      <c r="U95" s="91" t="s">
        <v>585</v>
      </c>
      <c r="V95" s="91" t="s">
        <v>1223</v>
      </c>
      <c r="W95" s="91" t="s">
        <v>1287</v>
      </c>
      <c r="X95" s="224"/>
      <c r="Y95" s="317">
        <v>2034.27</v>
      </c>
      <c r="Z95" s="317">
        <f t="shared" si="8"/>
        <v>2061.997878275862</v>
      </c>
      <c r="AA95" s="320">
        <f t="shared" si="9"/>
        <v>446.29875391972115</v>
      </c>
      <c r="AB95" s="317">
        <f t="shared" si="10"/>
        <v>-8157.277282826959</v>
      </c>
    </row>
    <row r="96" spans="1:28" s="2" customFormat="1" ht="12.75" customHeight="1">
      <c r="A96" s="90" t="s">
        <v>77</v>
      </c>
      <c r="B96" s="92">
        <v>1.036</v>
      </c>
      <c r="C96" s="92">
        <v>9.64</v>
      </c>
      <c r="D96" s="301">
        <v>7.436</v>
      </c>
      <c r="E96" s="301">
        <v>6.224</v>
      </c>
      <c r="F96" s="200">
        <v>15.62</v>
      </c>
      <c r="G96" s="92">
        <f t="shared" si="6"/>
        <v>10685.869513323294</v>
      </c>
      <c r="H96" s="203">
        <v>4.03</v>
      </c>
      <c r="I96" s="296">
        <f t="shared" si="7"/>
        <v>-22.518098666474064</v>
      </c>
      <c r="J96" s="92">
        <v>12.62</v>
      </c>
      <c r="K96" s="92">
        <v>12.6</v>
      </c>
      <c r="L96" s="92">
        <v>5.58</v>
      </c>
      <c r="M96" s="92">
        <v>4.67</v>
      </c>
      <c r="N96" s="92">
        <v>14.33</v>
      </c>
      <c r="O96" s="92">
        <v>12.12</v>
      </c>
      <c r="P96" s="92">
        <v>12.03</v>
      </c>
      <c r="Q96" s="93">
        <v>21.8</v>
      </c>
      <c r="R96" s="93">
        <v>15.4</v>
      </c>
      <c r="S96" s="93" t="s">
        <v>1249</v>
      </c>
      <c r="T96" s="93">
        <v>47.03</v>
      </c>
      <c r="U96" s="91" t="s">
        <v>863</v>
      </c>
      <c r="V96" s="91" t="s">
        <v>1223</v>
      </c>
      <c r="W96" s="91" t="s">
        <v>1287</v>
      </c>
      <c r="X96" s="224"/>
      <c r="Y96" s="317">
        <v>2074.21</v>
      </c>
      <c r="Z96" s="317">
        <f t="shared" si="8"/>
        <v>2099.0043665517237</v>
      </c>
      <c r="AA96" s="320">
        <f t="shared" si="9"/>
        <v>491.92319150793185</v>
      </c>
      <c r="AB96" s="317">
        <f t="shared" si="10"/>
        <v>-8611.659513323295</v>
      </c>
    </row>
    <row r="97" spans="1:28" s="2" customFormat="1" ht="12.75" customHeight="1">
      <c r="A97" s="90" t="s">
        <v>1041</v>
      </c>
      <c r="B97" s="92">
        <v>1.04</v>
      </c>
      <c r="C97" s="92">
        <v>9.3</v>
      </c>
      <c r="D97" s="301">
        <v>7.75</v>
      </c>
      <c r="E97" s="301">
        <v>6.59</v>
      </c>
      <c r="F97" s="200">
        <v>15.32</v>
      </c>
      <c r="G97" s="92">
        <f t="shared" si="6"/>
        <v>15682.707981810552</v>
      </c>
      <c r="H97" s="203">
        <v>3.33</v>
      </c>
      <c r="I97" s="296">
        <f t="shared" si="7"/>
        <v>-24.484210557983218</v>
      </c>
      <c r="J97" s="92">
        <v>12.28</v>
      </c>
      <c r="K97" s="92">
        <v>12.29</v>
      </c>
      <c r="L97" s="92">
        <v>5.81</v>
      </c>
      <c r="M97" s="92">
        <v>4.94</v>
      </c>
      <c r="N97" s="92">
        <v>14.28</v>
      </c>
      <c r="O97" s="92">
        <v>11.86</v>
      </c>
      <c r="P97" s="92">
        <v>11.8</v>
      </c>
      <c r="Q97" s="93">
        <v>15.9</v>
      </c>
      <c r="R97" s="93">
        <v>11.01</v>
      </c>
      <c r="S97" s="93" t="s">
        <v>1249</v>
      </c>
      <c r="T97" s="93">
        <v>21.4</v>
      </c>
      <c r="U97" s="91" t="s">
        <v>634</v>
      </c>
      <c r="V97" s="91" t="s">
        <v>1225</v>
      </c>
      <c r="W97" s="91" t="s">
        <v>1296</v>
      </c>
      <c r="X97" s="224"/>
      <c r="Y97" s="317">
        <v>2460.69</v>
      </c>
      <c r="Z97" s="317">
        <f t="shared" si="8"/>
        <v>2485.615509310345</v>
      </c>
      <c r="AA97" s="320">
        <f t="shared" si="9"/>
        <v>968.5670660147432</v>
      </c>
      <c r="AB97" s="317">
        <f t="shared" si="10"/>
        <v>-13222.017981810552</v>
      </c>
    </row>
    <row r="98" spans="1:28" s="2" customFormat="1" ht="12.75" customHeight="1">
      <c r="A98" s="90" t="s">
        <v>1118</v>
      </c>
      <c r="B98" s="92">
        <v>1.04</v>
      </c>
      <c r="C98" s="92">
        <v>9.07</v>
      </c>
      <c r="D98" s="301">
        <v>7.152</v>
      </c>
      <c r="E98" s="301">
        <v>5.871</v>
      </c>
      <c r="F98" s="200">
        <v>15.08</v>
      </c>
      <c r="G98" s="92">
        <f t="shared" si="6"/>
        <v>9536.671368307805</v>
      </c>
      <c r="H98" s="203">
        <v>4.9</v>
      </c>
      <c r="I98" s="296">
        <f t="shared" si="7"/>
        <v>-22.563968171956628</v>
      </c>
      <c r="J98" s="92">
        <v>12.04</v>
      </c>
      <c r="K98" s="92">
        <v>12.09</v>
      </c>
      <c r="L98" s="92">
        <v>5.36</v>
      </c>
      <c r="M98" s="92">
        <v>4.4</v>
      </c>
      <c r="N98" s="92">
        <v>14.06</v>
      </c>
      <c r="O98" s="92">
        <v>11.61</v>
      </c>
      <c r="P98" s="92">
        <v>11.59</v>
      </c>
      <c r="Q98" s="93">
        <v>29.86</v>
      </c>
      <c r="R98" s="93" t="s">
        <v>1249</v>
      </c>
      <c r="S98" s="93" t="s">
        <v>1249</v>
      </c>
      <c r="T98" s="93">
        <v>46.8</v>
      </c>
      <c r="U98" s="91" t="s">
        <v>651</v>
      </c>
      <c r="V98" s="91" t="s">
        <v>1223</v>
      </c>
      <c r="W98" s="91" t="s">
        <v>1287</v>
      </c>
      <c r="X98" s="224"/>
      <c r="Y98" s="317">
        <v>1982.96</v>
      </c>
      <c r="Z98" s="317">
        <f t="shared" si="8"/>
        <v>2011.5651862068964</v>
      </c>
      <c r="AA98" s="320">
        <f t="shared" si="9"/>
        <v>384.1214623444262</v>
      </c>
      <c r="AB98" s="317">
        <f t="shared" si="10"/>
        <v>-7553.711368307805</v>
      </c>
    </row>
    <row r="99" spans="1:28" s="2" customFormat="1" ht="12.75" customHeight="1">
      <c r="A99" s="90" t="s">
        <v>1119</v>
      </c>
      <c r="B99" s="92">
        <v>1.04</v>
      </c>
      <c r="C99" s="92">
        <v>9.45</v>
      </c>
      <c r="D99" s="301">
        <v>7.319</v>
      </c>
      <c r="E99" s="301">
        <v>6.107</v>
      </c>
      <c r="F99" s="200">
        <v>15.44</v>
      </c>
      <c r="G99" s="92">
        <f t="shared" si="6"/>
        <v>9672.086607969963</v>
      </c>
      <c r="H99" s="203">
        <v>4.63</v>
      </c>
      <c r="I99" s="296">
        <f t="shared" si="7"/>
        <v>-22.26520176727306</v>
      </c>
      <c r="J99" s="92">
        <v>12.41</v>
      </c>
      <c r="K99" s="92">
        <v>12.43</v>
      </c>
      <c r="L99" s="92">
        <v>5.49</v>
      </c>
      <c r="M99" s="92">
        <v>4.58</v>
      </c>
      <c r="N99" s="92">
        <v>14.21</v>
      </c>
      <c r="O99" s="92">
        <v>11.94</v>
      </c>
      <c r="P99" s="92">
        <v>11.85</v>
      </c>
      <c r="Q99" s="93">
        <v>20.36</v>
      </c>
      <c r="R99" s="93">
        <v>16.99</v>
      </c>
      <c r="S99" s="93" t="s">
        <v>1249</v>
      </c>
      <c r="T99" s="93">
        <v>48.37</v>
      </c>
      <c r="U99" s="91" t="s">
        <v>663</v>
      </c>
      <c r="V99" s="91" t="s">
        <v>1223</v>
      </c>
      <c r="W99" s="91" t="s">
        <v>1287</v>
      </c>
      <c r="X99" s="224"/>
      <c r="Y99" s="317">
        <v>1994.27</v>
      </c>
      <c r="Z99" s="317">
        <f t="shared" si="8"/>
        <v>2021.4795520689654</v>
      </c>
      <c r="AA99" s="320">
        <f t="shared" si="9"/>
        <v>396.34465313001886</v>
      </c>
      <c r="AB99" s="317">
        <f t="shared" si="10"/>
        <v>-7677.816607969962</v>
      </c>
    </row>
    <row r="100" spans="1:28" s="2" customFormat="1" ht="12.75" customHeight="1">
      <c r="A100" s="90" t="s">
        <v>306</v>
      </c>
      <c r="B100" s="92">
        <v>1.05</v>
      </c>
      <c r="C100" s="92">
        <v>9.54</v>
      </c>
      <c r="D100" s="301">
        <v>7.406</v>
      </c>
      <c r="E100" s="301">
        <v>6.165</v>
      </c>
      <c r="F100" s="200">
        <v>15.62</v>
      </c>
      <c r="G100" s="92">
        <f t="shared" si="6"/>
        <v>9677.330841564584</v>
      </c>
      <c r="H100" s="203">
        <v>4.58</v>
      </c>
      <c r="I100" s="296">
        <f t="shared" si="7"/>
        <v>-22.087555886484825</v>
      </c>
      <c r="J100" s="92">
        <v>12.52</v>
      </c>
      <c r="K100" s="92">
        <v>12.55</v>
      </c>
      <c r="L100" s="92">
        <v>5.56</v>
      </c>
      <c r="M100" s="92">
        <v>4.63</v>
      </c>
      <c r="N100" s="92">
        <v>14.46</v>
      </c>
      <c r="O100" s="92">
        <v>12.08</v>
      </c>
      <c r="P100" s="92">
        <v>12.03</v>
      </c>
      <c r="Q100" s="93">
        <v>24.64</v>
      </c>
      <c r="R100" s="93">
        <v>18.4</v>
      </c>
      <c r="S100" s="93" t="s">
        <v>1249</v>
      </c>
      <c r="T100" s="93">
        <v>51.76</v>
      </c>
      <c r="U100" s="91" t="s">
        <v>603</v>
      </c>
      <c r="V100" s="91" t="s">
        <v>1223</v>
      </c>
      <c r="W100" s="91" t="s">
        <v>1287</v>
      </c>
      <c r="X100" s="224"/>
      <c r="Y100" s="317">
        <v>1994.84</v>
      </c>
      <c r="Z100" s="317">
        <f t="shared" si="8"/>
        <v>2021.7647144827586</v>
      </c>
      <c r="AA100" s="320">
        <f t="shared" si="9"/>
        <v>396.69622322912215</v>
      </c>
      <c r="AB100" s="317">
        <f t="shared" si="10"/>
        <v>-7682.490841564584</v>
      </c>
    </row>
    <row r="101" spans="1:28" s="2" customFormat="1" ht="12.75" customHeight="1">
      <c r="A101" s="136" t="s">
        <v>521</v>
      </c>
      <c r="B101" s="92">
        <v>1.058</v>
      </c>
      <c r="C101" s="92">
        <v>9.51</v>
      </c>
      <c r="D101" s="301">
        <v>7.348</v>
      </c>
      <c r="E101" s="301">
        <v>6.126</v>
      </c>
      <c r="F101" s="200">
        <v>15.46</v>
      </c>
      <c r="G101" s="92">
        <f>IF(Y101&gt;0,((AA101/9000*L$6+(1-AA101/9000)*F$6)+H101)/(H101/290+1),0)</f>
        <v>9858.922676545191</v>
      </c>
      <c r="H101" s="203">
        <v>3.66</v>
      </c>
      <c r="I101" s="296">
        <f>IF(G101&gt;0,F101+2.15-10*LOG(G101),0)</f>
        <v>-22.32829460459058</v>
      </c>
      <c r="J101" s="92">
        <v>12.45</v>
      </c>
      <c r="K101" s="92">
        <v>12.45</v>
      </c>
      <c r="L101" s="92">
        <v>5.51</v>
      </c>
      <c r="M101" s="92">
        <v>4.6</v>
      </c>
      <c r="N101" s="92">
        <v>14.23</v>
      </c>
      <c r="O101" s="92">
        <v>11.99</v>
      </c>
      <c r="P101" s="92">
        <v>11.87</v>
      </c>
      <c r="Q101" s="93">
        <v>21.51</v>
      </c>
      <c r="R101" s="93">
        <v>17.95</v>
      </c>
      <c r="S101" s="93" t="s">
        <v>1249</v>
      </c>
      <c r="T101" s="93">
        <v>43.07</v>
      </c>
      <c r="U101" s="91" t="s">
        <v>66</v>
      </c>
      <c r="V101" s="91" t="s">
        <v>1223</v>
      </c>
      <c r="W101" s="91" t="s">
        <v>1287</v>
      </c>
      <c r="X101" s="224"/>
      <c r="Y101" s="317">
        <v>2011.88</v>
      </c>
      <c r="Z101" s="317">
        <f>(Y101-H101)*(H101/290+1)+H101*((H101/290+1)-1)</f>
        <v>2033.6113131034483</v>
      </c>
      <c r="AA101" s="320">
        <f t="shared" si="9"/>
        <v>411.3016187849818</v>
      </c>
      <c r="AB101" s="317">
        <f>Y101-G101</f>
        <v>-7847.042676545191</v>
      </c>
    </row>
    <row r="102" spans="1:28" s="2" customFormat="1" ht="12.75" customHeight="1">
      <c r="A102" s="136" t="s">
        <v>1188</v>
      </c>
      <c r="B102" s="92">
        <v>1.08</v>
      </c>
      <c r="C102" s="92">
        <v>9.48</v>
      </c>
      <c r="D102" s="301">
        <v>7.57</v>
      </c>
      <c r="E102" s="301">
        <v>6.39</v>
      </c>
      <c r="F102" s="200">
        <v>15.58</v>
      </c>
      <c r="G102" s="92">
        <f t="shared" si="6"/>
        <v>11567.512863428812</v>
      </c>
      <c r="H102" s="203">
        <v>4.6</v>
      </c>
      <c r="I102" s="296">
        <f t="shared" si="7"/>
        <v>-22.902399911209766</v>
      </c>
      <c r="J102" s="92">
        <v>12.54</v>
      </c>
      <c r="K102" s="92">
        <v>12.58</v>
      </c>
      <c r="L102" s="92">
        <v>5.68</v>
      </c>
      <c r="M102" s="92">
        <v>4.79</v>
      </c>
      <c r="N102" s="92">
        <v>14.53</v>
      </c>
      <c r="O102" s="92">
        <v>12.1</v>
      </c>
      <c r="P102" s="92">
        <v>12.09</v>
      </c>
      <c r="Q102" s="93">
        <v>24.9</v>
      </c>
      <c r="R102" s="93">
        <v>15.1</v>
      </c>
      <c r="S102" s="93" t="s">
        <v>1249</v>
      </c>
      <c r="T102" s="93">
        <v>49.79</v>
      </c>
      <c r="U102" s="91" t="s">
        <v>618</v>
      </c>
      <c r="V102" s="91" t="s">
        <v>1223</v>
      </c>
      <c r="W102" s="91" t="s">
        <v>1287</v>
      </c>
      <c r="X102" s="224"/>
      <c r="Y102" s="317">
        <v>2140.08</v>
      </c>
      <c r="Z102" s="317">
        <f t="shared" si="8"/>
        <v>2169.426096551724</v>
      </c>
      <c r="AA102" s="320">
        <f t="shared" si="9"/>
        <v>578.7445024436843</v>
      </c>
      <c r="AB102" s="317">
        <f t="shared" si="10"/>
        <v>-9427.432863428812</v>
      </c>
    </row>
    <row r="103" spans="1:28" s="2" customFormat="1" ht="12.75" customHeight="1">
      <c r="A103" s="90" t="s">
        <v>628</v>
      </c>
      <c r="B103" s="92">
        <v>1.09</v>
      </c>
      <c r="C103" s="92">
        <v>9.9</v>
      </c>
      <c r="D103" s="301">
        <v>7.95</v>
      </c>
      <c r="E103" s="301">
        <v>6.82</v>
      </c>
      <c r="F103" s="200">
        <v>15.89</v>
      </c>
      <c r="G103" s="92">
        <f t="shared" si="6"/>
        <v>13428.990388771752</v>
      </c>
      <c r="H103" s="203">
        <v>5.33</v>
      </c>
      <c r="I103" s="296">
        <f t="shared" si="7"/>
        <v>-23.2404336299878</v>
      </c>
      <c r="J103" s="92">
        <v>12.87</v>
      </c>
      <c r="K103" s="92">
        <v>12.85</v>
      </c>
      <c r="L103" s="92">
        <v>5.96</v>
      </c>
      <c r="M103" s="92">
        <v>5.12</v>
      </c>
      <c r="N103" s="92">
        <v>14.44</v>
      </c>
      <c r="O103" s="92">
        <v>12.37</v>
      </c>
      <c r="P103" s="92">
        <v>12.09</v>
      </c>
      <c r="Q103" s="93">
        <v>17.15</v>
      </c>
      <c r="R103" s="93">
        <v>12.04</v>
      </c>
      <c r="S103" s="93" t="s">
        <v>1249</v>
      </c>
      <c r="T103" s="93">
        <v>53.3</v>
      </c>
      <c r="U103" s="91" t="s">
        <v>629</v>
      </c>
      <c r="V103" s="91" t="s">
        <v>1225</v>
      </c>
      <c r="W103" s="91" t="s">
        <v>1296</v>
      </c>
      <c r="X103" s="224"/>
      <c r="Y103" s="317">
        <v>2280.75</v>
      </c>
      <c r="Z103" s="317">
        <f t="shared" si="8"/>
        <v>2317.338612068965</v>
      </c>
      <c r="AA103" s="320">
        <f t="shared" si="9"/>
        <v>761.1023982382293</v>
      </c>
      <c r="AB103" s="317">
        <f t="shared" si="10"/>
        <v>-11148.240388771752</v>
      </c>
    </row>
    <row r="104" spans="1:28" s="2" customFormat="1" ht="12.75" customHeight="1">
      <c r="A104" s="90" t="s">
        <v>1304</v>
      </c>
      <c r="B104" s="92">
        <v>1.12</v>
      </c>
      <c r="C104" s="92">
        <v>9.9</v>
      </c>
      <c r="D104" s="301">
        <v>7.649</v>
      </c>
      <c r="E104" s="301">
        <v>6.663</v>
      </c>
      <c r="F104" s="200">
        <v>15.91</v>
      </c>
      <c r="G104" s="92">
        <f t="shared" si="6"/>
        <v>10395.400638537725</v>
      </c>
      <c r="H104" s="203">
        <v>3.47</v>
      </c>
      <c r="I104" s="296">
        <f t="shared" si="7"/>
        <v>-22.108412316908886</v>
      </c>
      <c r="J104" s="92">
        <v>12.88</v>
      </c>
      <c r="K104" s="92">
        <v>12.9</v>
      </c>
      <c r="L104" s="92">
        <v>5.7375</v>
      </c>
      <c r="M104" s="92">
        <v>4.995</v>
      </c>
      <c r="N104" s="92">
        <v>14.83</v>
      </c>
      <c r="O104" s="92">
        <v>12.42</v>
      </c>
      <c r="P104" s="92">
        <v>12.42</v>
      </c>
      <c r="Q104" s="93">
        <v>24.81</v>
      </c>
      <c r="R104" s="93">
        <v>16.09</v>
      </c>
      <c r="S104" s="93" t="s">
        <v>1249</v>
      </c>
      <c r="T104" s="93">
        <v>48.59</v>
      </c>
      <c r="U104" s="91" t="s">
        <v>574</v>
      </c>
      <c r="V104" s="91" t="s">
        <v>1286</v>
      </c>
      <c r="W104" s="91" t="s">
        <v>1287</v>
      </c>
      <c r="X104" s="224"/>
      <c r="Y104" s="317">
        <v>2053.76</v>
      </c>
      <c r="Z104" s="317">
        <f t="shared" si="8"/>
        <v>2074.8643006896555</v>
      </c>
      <c r="AA104" s="320">
        <f t="shared" si="9"/>
        <v>462.16146648044173</v>
      </c>
      <c r="AB104" s="317">
        <f t="shared" si="10"/>
        <v>-8341.640638537725</v>
      </c>
    </row>
    <row r="105" spans="1:28" s="2" customFormat="1" ht="12" customHeight="1">
      <c r="A105" s="90" t="s">
        <v>1189</v>
      </c>
      <c r="B105" s="92">
        <v>1.14</v>
      </c>
      <c r="C105" s="92">
        <v>9.75</v>
      </c>
      <c r="D105" s="301">
        <v>7.56</v>
      </c>
      <c r="E105" s="301">
        <v>6.37</v>
      </c>
      <c r="F105" s="200">
        <v>15.72</v>
      </c>
      <c r="G105" s="92">
        <f t="shared" si="6"/>
        <v>10089.000354461888</v>
      </c>
      <c r="H105" s="203">
        <v>4.9</v>
      </c>
      <c r="I105" s="296">
        <f t="shared" si="7"/>
        <v>-22.16848137292583</v>
      </c>
      <c r="J105" s="92">
        <v>12.71</v>
      </c>
      <c r="K105" s="92">
        <v>12.75</v>
      </c>
      <c r="L105" s="92">
        <v>5.67</v>
      </c>
      <c r="M105" s="92">
        <v>4.78</v>
      </c>
      <c r="N105" s="92">
        <v>14.52</v>
      </c>
      <c r="O105" s="92">
        <v>12.22</v>
      </c>
      <c r="P105" s="92">
        <v>12.16</v>
      </c>
      <c r="Q105" s="93">
        <v>27.1</v>
      </c>
      <c r="R105" s="93">
        <v>16.5</v>
      </c>
      <c r="S105" s="93" t="s">
        <v>1249</v>
      </c>
      <c r="T105" s="93">
        <v>50.6</v>
      </c>
      <c r="U105" s="91" t="s">
        <v>598</v>
      </c>
      <c r="V105" s="91" t="s">
        <v>1223</v>
      </c>
      <c r="W105" s="91" t="s">
        <v>1287</v>
      </c>
      <c r="X105" s="224"/>
      <c r="Y105" s="317">
        <v>2025.42</v>
      </c>
      <c r="Z105" s="317">
        <f t="shared" si="8"/>
        <v>2054.7426137931034</v>
      </c>
      <c r="AA105" s="320">
        <f t="shared" si="9"/>
        <v>437.3539072995271</v>
      </c>
      <c r="AB105" s="317">
        <f t="shared" si="10"/>
        <v>-8063.580354461888</v>
      </c>
    </row>
    <row r="106" spans="1:28" s="2" customFormat="1" ht="12.75" customHeight="1">
      <c r="A106" s="90" t="s">
        <v>376</v>
      </c>
      <c r="B106" s="92">
        <v>1.15</v>
      </c>
      <c r="C106" s="92">
        <v>9.67</v>
      </c>
      <c r="D106" s="301">
        <v>7.62</v>
      </c>
      <c r="E106" s="301">
        <v>6.43</v>
      </c>
      <c r="F106" s="200">
        <v>15.68</v>
      </c>
      <c r="G106" s="92">
        <f t="shared" si="6"/>
        <v>11266.169542489382</v>
      </c>
      <c r="H106" s="203">
        <v>4.29</v>
      </c>
      <c r="I106" s="296">
        <f t="shared" si="7"/>
        <v>-22.68776282565367</v>
      </c>
      <c r="J106" s="92">
        <v>12.64</v>
      </c>
      <c r="K106" s="92">
        <v>12.65</v>
      </c>
      <c r="L106" s="92">
        <v>5.72</v>
      </c>
      <c r="M106" s="92">
        <v>4.82</v>
      </c>
      <c r="N106" s="92">
        <v>14.42</v>
      </c>
      <c r="O106" s="92">
        <v>12.16</v>
      </c>
      <c r="P106" s="92">
        <v>12.04</v>
      </c>
      <c r="Q106" s="93">
        <v>19.8</v>
      </c>
      <c r="R106" s="93">
        <v>14.2</v>
      </c>
      <c r="S106" s="93" t="s">
        <v>1249</v>
      </c>
      <c r="T106" s="93">
        <v>49</v>
      </c>
      <c r="U106" s="91" t="s">
        <v>574</v>
      </c>
      <c r="V106" s="91" t="s">
        <v>1225</v>
      </c>
      <c r="W106" s="91" t="s">
        <v>1296</v>
      </c>
      <c r="X106" s="224"/>
      <c r="Y106" s="317">
        <v>2117.95</v>
      </c>
      <c r="Z106" s="317">
        <f t="shared" si="8"/>
        <v>2144.991053448275</v>
      </c>
      <c r="AA106" s="320">
        <f t="shared" si="9"/>
        <v>548.6191068447257</v>
      </c>
      <c r="AB106" s="317">
        <f t="shared" si="10"/>
        <v>-9148.219542489383</v>
      </c>
    </row>
    <row r="107" spans="1:28" s="2" customFormat="1" ht="12.75" customHeight="1">
      <c r="A107" s="90" t="s">
        <v>904</v>
      </c>
      <c r="B107" s="92">
        <v>1.15</v>
      </c>
      <c r="C107" s="92">
        <v>9.6</v>
      </c>
      <c r="D107" s="301">
        <v>7.35</v>
      </c>
      <c r="E107" s="301">
        <v>6.15</v>
      </c>
      <c r="F107" s="200">
        <v>15.52</v>
      </c>
      <c r="G107" s="92">
        <f t="shared" si="6"/>
        <v>9571.620292314936</v>
      </c>
      <c r="H107" s="203">
        <v>2.67</v>
      </c>
      <c r="I107" s="296">
        <f t="shared" si="7"/>
        <v>-22.139854617525973</v>
      </c>
      <c r="J107" s="92">
        <v>12.54</v>
      </c>
      <c r="K107" s="92">
        <v>12.52</v>
      </c>
      <c r="L107" s="92">
        <v>5.51</v>
      </c>
      <c r="M107" s="92">
        <v>4.61</v>
      </c>
      <c r="N107" s="92">
        <v>14.33</v>
      </c>
      <c r="O107" s="92">
        <v>12.08</v>
      </c>
      <c r="P107" s="92">
        <v>11.19</v>
      </c>
      <c r="Q107" s="93">
        <v>23.4</v>
      </c>
      <c r="R107" s="93">
        <v>20.9</v>
      </c>
      <c r="S107" s="93" t="s">
        <v>1249</v>
      </c>
      <c r="T107" s="93">
        <v>50.4</v>
      </c>
      <c r="U107" s="91" t="s">
        <v>576</v>
      </c>
      <c r="V107" s="91" t="s">
        <v>1225</v>
      </c>
      <c r="W107" s="91" t="s">
        <v>1296</v>
      </c>
      <c r="X107" s="224"/>
      <c r="Y107" s="317">
        <v>1993.13</v>
      </c>
      <c r="Z107" s="317">
        <f t="shared" si="8"/>
        <v>2008.8105417241381</v>
      </c>
      <c r="AA107" s="320">
        <f t="shared" si="9"/>
        <v>380.7253253117942</v>
      </c>
      <c r="AB107" s="317">
        <f t="shared" si="10"/>
        <v>-7578.490292314936</v>
      </c>
    </row>
    <row r="108" spans="1:28" s="2" customFormat="1" ht="12.75" customHeight="1">
      <c r="A108" s="90" t="s">
        <v>631</v>
      </c>
      <c r="B108" s="92">
        <v>1.15</v>
      </c>
      <c r="C108" s="92">
        <v>10.32</v>
      </c>
      <c r="D108" s="301">
        <v>8.265</v>
      </c>
      <c r="E108" s="301">
        <v>7.235</v>
      </c>
      <c r="F108" s="200">
        <v>16.27</v>
      </c>
      <c r="G108" s="92">
        <f t="shared" si="6"/>
        <v>14085.83311840861</v>
      </c>
      <c r="H108" s="203">
        <v>5.82</v>
      </c>
      <c r="I108" s="296">
        <f t="shared" si="7"/>
        <v>-23.06782538792675</v>
      </c>
      <c r="J108" s="92">
        <v>13.27</v>
      </c>
      <c r="K108" s="92">
        <v>13.25</v>
      </c>
      <c r="L108" s="92">
        <v>6.2</v>
      </c>
      <c r="M108" s="92">
        <v>5.43</v>
      </c>
      <c r="N108" s="92">
        <v>14.85</v>
      </c>
      <c r="O108" s="92">
        <v>12.76</v>
      </c>
      <c r="P108" s="92">
        <v>12.52</v>
      </c>
      <c r="Q108" s="93">
        <v>17.83</v>
      </c>
      <c r="R108" s="93">
        <v>12.64</v>
      </c>
      <c r="S108" s="93" t="s">
        <v>1249</v>
      </c>
      <c r="T108" s="93">
        <v>12</v>
      </c>
      <c r="U108" s="91" t="s">
        <v>268</v>
      </c>
      <c r="V108" s="91" t="s">
        <v>1225</v>
      </c>
      <c r="W108" s="91" t="s">
        <v>1296</v>
      </c>
      <c r="X108" s="224"/>
      <c r="Y108" s="317">
        <v>2329.62</v>
      </c>
      <c r="Z108" s="317">
        <f t="shared" si="8"/>
        <v>2370.5530634482757</v>
      </c>
      <c r="AA108" s="320">
        <f t="shared" si="9"/>
        <v>826.7092560856374</v>
      </c>
      <c r="AB108" s="317">
        <f t="shared" si="10"/>
        <v>-11756.21311840861</v>
      </c>
    </row>
    <row r="109" spans="1:28" s="2" customFormat="1" ht="12.75" customHeight="1">
      <c r="A109" s="90" t="s">
        <v>307</v>
      </c>
      <c r="B109" s="92">
        <v>1.15</v>
      </c>
      <c r="C109" s="92">
        <v>9.57</v>
      </c>
      <c r="D109" s="301">
        <v>7.348</v>
      </c>
      <c r="E109" s="301">
        <v>6.145</v>
      </c>
      <c r="F109" s="200">
        <v>15.51</v>
      </c>
      <c r="G109" s="92">
        <f>IF(Y109&gt;0,((AA109/9000*L$6+(1-AA109/9000)*F$6)+H109)/(H109/290+1),0)</f>
        <v>9083.942350692208</v>
      </c>
      <c r="H109" s="203">
        <v>4.89</v>
      </c>
      <c r="I109" s="296">
        <f>IF(G109&gt;0,F109+2.15-10*LOG(G109),0)</f>
        <v>-21.922743693988973</v>
      </c>
      <c r="J109" s="92">
        <v>12.47</v>
      </c>
      <c r="K109" s="92">
        <v>12.49</v>
      </c>
      <c r="L109" s="92">
        <v>5.51</v>
      </c>
      <c r="M109" s="92">
        <v>4.61</v>
      </c>
      <c r="N109" s="92">
        <v>14.37</v>
      </c>
      <c r="O109" s="92">
        <v>12.02</v>
      </c>
      <c r="P109" s="92">
        <v>11.96</v>
      </c>
      <c r="Q109" s="93">
        <v>27.2</v>
      </c>
      <c r="R109" s="93">
        <v>21.28</v>
      </c>
      <c r="S109" s="93" t="s">
        <v>1249</v>
      </c>
      <c r="T109" s="93">
        <v>49.58</v>
      </c>
      <c r="U109" s="91" t="s">
        <v>574</v>
      </c>
      <c r="V109" s="91" t="s">
        <v>1223</v>
      </c>
      <c r="W109" s="91" t="s">
        <v>1287</v>
      </c>
      <c r="X109" s="224"/>
      <c r="Y109" s="317">
        <v>1948.19</v>
      </c>
      <c r="Z109" s="317">
        <f>(Y109-H109)*(H109/290+1)+H109*((H109/290+1)-1)</f>
        <v>1976.150514137931</v>
      </c>
      <c r="AA109" s="320">
        <f t="shared" si="9"/>
        <v>340.4595378874818</v>
      </c>
      <c r="AB109" s="317">
        <f>Y109-G109</f>
        <v>-7135.752350692208</v>
      </c>
    </row>
    <row r="110" spans="1:28" s="2" customFormat="1" ht="12.75" customHeight="1">
      <c r="A110" s="90" t="s">
        <v>641</v>
      </c>
      <c r="B110" s="92">
        <v>1.17</v>
      </c>
      <c r="C110" s="92">
        <v>9.71</v>
      </c>
      <c r="D110" s="301">
        <v>7.465</v>
      </c>
      <c r="E110" s="301">
        <v>6.304</v>
      </c>
      <c r="F110" s="200">
        <v>15.62</v>
      </c>
      <c r="G110" s="92">
        <f>IF(Y110&gt;0,((AA110/9000*L$6+(1-AA110/9000)*F$6)+H110)/(H110/290+1),0)</f>
        <v>10686.554757771051</v>
      </c>
      <c r="H110" s="203">
        <v>2.67</v>
      </c>
      <c r="I110" s="296">
        <f>IF(G110&gt;0,F110+2.15-10*LOG(G110),0)</f>
        <v>-22.51837715419145</v>
      </c>
      <c r="J110" s="92">
        <v>12.64</v>
      </c>
      <c r="K110" s="92">
        <v>12.6</v>
      </c>
      <c r="L110" s="92">
        <v>5.6</v>
      </c>
      <c r="M110" s="92">
        <v>4.73</v>
      </c>
      <c r="N110" s="92">
        <v>14.22</v>
      </c>
      <c r="O110" s="92">
        <v>12.15</v>
      </c>
      <c r="P110" s="92">
        <v>11.62</v>
      </c>
      <c r="Q110" s="93">
        <v>20.9</v>
      </c>
      <c r="R110" s="93">
        <v>15.4</v>
      </c>
      <c r="S110" s="93" t="s">
        <v>1249</v>
      </c>
      <c r="T110" s="93">
        <v>49.6</v>
      </c>
      <c r="U110" s="91" t="s">
        <v>635</v>
      </c>
      <c r="V110" s="91" t="s">
        <v>1225</v>
      </c>
      <c r="W110" s="91" t="s">
        <v>1296</v>
      </c>
      <c r="X110" s="224"/>
      <c r="Y110" s="317">
        <v>2078.84</v>
      </c>
      <c r="Z110" s="317">
        <f>(Y110-H110)*(H110/290+1)+H110*((H110/290+1)-1)</f>
        <v>2095.309664827587</v>
      </c>
      <c r="AA110" s="320">
        <f t="shared" si="9"/>
        <v>487.3680797944573</v>
      </c>
      <c r="AB110" s="317">
        <f>Y110-G110</f>
        <v>-8607.714757771051</v>
      </c>
    </row>
    <row r="111" spans="1:28" s="2" customFormat="1" ht="12.75" customHeight="1">
      <c r="A111" s="90" t="s">
        <v>1047</v>
      </c>
      <c r="B111" s="92">
        <v>1.19</v>
      </c>
      <c r="C111" s="92">
        <v>9.7</v>
      </c>
      <c r="D111" s="301">
        <v>7.495</v>
      </c>
      <c r="E111" s="301">
        <v>6.345</v>
      </c>
      <c r="F111" s="200">
        <v>15.57</v>
      </c>
      <c r="G111" s="92">
        <f t="shared" si="6"/>
        <v>11417.480432335024</v>
      </c>
      <c r="H111" s="203">
        <v>2.28</v>
      </c>
      <c r="I111" s="296">
        <f t="shared" si="7"/>
        <v>-22.855702759710724</v>
      </c>
      <c r="J111" s="92">
        <v>12.61</v>
      </c>
      <c r="K111" s="92">
        <v>12.54</v>
      </c>
      <c r="L111" s="92">
        <v>5.62</v>
      </c>
      <c r="M111" s="92">
        <v>4.76</v>
      </c>
      <c r="N111" s="92">
        <v>14.12</v>
      </c>
      <c r="O111" s="92">
        <v>12.17</v>
      </c>
      <c r="P111" s="92">
        <v>11.9</v>
      </c>
      <c r="Q111" s="93">
        <v>17.14</v>
      </c>
      <c r="R111" s="93">
        <v>13.25</v>
      </c>
      <c r="S111" s="93" t="s">
        <v>1249</v>
      </c>
      <c r="T111" s="93">
        <v>89.4</v>
      </c>
      <c r="U111" s="91" t="s">
        <v>595</v>
      </c>
      <c r="V111" s="91" t="s">
        <v>1227</v>
      </c>
      <c r="W111" s="91" t="s">
        <v>1296</v>
      </c>
      <c r="X111" s="224"/>
      <c r="Y111" s="317">
        <v>2136.35</v>
      </c>
      <c r="Z111" s="317">
        <f t="shared" si="8"/>
        <v>2150.866131034483</v>
      </c>
      <c r="AA111" s="320">
        <f t="shared" si="9"/>
        <v>555.8623531819543</v>
      </c>
      <c r="AB111" s="317">
        <f t="shared" si="10"/>
        <v>-9281.130432335023</v>
      </c>
    </row>
    <row r="112" spans="1:28" s="2" customFormat="1" ht="12.75" customHeight="1">
      <c r="A112" s="90" t="s">
        <v>632</v>
      </c>
      <c r="B112" s="92">
        <v>1.19</v>
      </c>
      <c r="C112" s="92">
        <v>10.29</v>
      </c>
      <c r="D112" s="301">
        <v>8.013</v>
      </c>
      <c r="E112" s="301">
        <v>6.917</v>
      </c>
      <c r="F112" s="200">
        <v>16.06</v>
      </c>
      <c r="G112" s="92">
        <f t="shared" si="6"/>
        <v>13349.1377400043</v>
      </c>
      <c r="H112" s="203">
        <v>3.6</v>
      </c>
      <c r="I112" s="296">
        <f t="shared" si="7"/>
        <v>-23.044532142510025</v>
      </c>
      <c r="J112" s="92">
        <v>13.09</v>
      </c>
      <c r="K112" s="92">
        <v>13.04</v>
      </c>
      <c r="L112" s="92">
        <v>6.0075</v>
      </c>
      <c r="M112" s="92">
        <v>5.19</v>
      </c>
      <c r="N112" s="92">
        <v>14.65</v>
      </c>
      <c r="O112" s="92">
        <v>12.6</v>
      </c>
      <c r="P112" s="92">
        <v>12.35</v>
      </c>
      <c r="Q112" s="93">
        <v>16.57</v>
      </c>
      <c r="R112" s="93">
        <v>13.72</v>
      </c>
      <c r="S112" s="93" t="s">
        <v>1249</v>
      </c>
      <c r="T112" s="93">
        <v>47.68</v>
      </c>
      <c r="U112" s="91" t="s">
        <v>605</v>
      </c>
      <c r="V112" s="91" t="s">
        <v>1225</v>
      </c>
      <c r="W112" s="91" t="s">
        <v>1296</v>
      </c>
      <c r="X112" s="224"/>
      <c r="Y112" s="317">
        <v>2280.39</v>
      </c>
      <c r="Z112" s="317">
        <f t="shared" si="8"/>
        <v>2305.0982896551723</v>
      </c>
      <c r="AA112" s="320">
        <f t="shared" si="9"/>
        <v>746.0115897868924</v>
      </c>
      <c r="AB112" s="317">
        <f t="shared" si="10"/>
        <v>-11068.7477400043</v>
      </c>
    </row>
    <row r="113" spans="1:28" s="2" customFormat="1" ht="12" customHeight="1">
      <c r="A113" s="90" t="s">
        <v>633</v>
      </c>
      <c r="B113" s="92">
        <v>1.2</v>
      </c>
      <c r="C113" s="92">
        <v>10.19</v>
      </c>
      <c r="D113" s="301">
        <v>8.048</v>
      </c>
      <c r="E113" s="301">
        <v>6.968</v>
      </c>
      <c r="F113" s="200">
        <v>16.14</v>
      </c>
      <c r="G113" s="92">
        <f t="shared" si="6"/>
        <v>12920.725415442626</v>
      </c>
      <c r="H113" s="203">
        <v>4.27</v>
      </c>
      <c r="I113" s="296">
        <f t="shared" si="7"/>
        <v>-22.822868971791742</v>
      </c>
      <c r="J113" s="92">
        <v>13.14</v>
      </c>
      <c r="K113" s="92">
        <v>13.12</v>
      </c>
      <c r="L113" s="92">
        <v>6.0375</v>
      </c>
      <c r="M113" s="92">
        <v>5.2275</v>
      </c>
      <c r="N113" s="92">
        <v>14.73</v>
      </c>
      <c r="O113" s="92">
        <v>12.64</v>
      </c>
      <c r="P113" s="92">
        <v>12.41</v>
      </c>
      <c r="Q113" s="93">
        <v>19.36</v>
      </c>
      <c r="R113" s="93">
        <v>13.31</v>
      </c>
      <c r="S113" s="93" t="s">
        <v>1249</v>
      </c>
      <c r="T113" s="93">
        <v>27.49</v>
      </c>
      <c r="U113" s="91" t="s">
        <v>663</v>
      </c>
      <c r="V113" s="91" t="s">
        <v>1225</v>
      </c>
      <c r="W113" s="91" t="s">
        <v>1296</v>
      </c>
      <c r="X113" s="224"/>
      <c r="Y113" s="317">
        <v>2245.21</v>
      </c>
      <c r="Z113" s="317">
        <f t="shared" si="8"/>
        <v>2273.998781724138</v>
      </c>
      <c r="AA113" s="320">
        <f t="shared" si="9"/>
        <v>707.6697307040611</v>
      </c>
      <c r="AB113" s="317">
        <f t="shared" si="10"/>
        <v>-10675.515415442627</v>
      </c>
    </row>
    <row r="114" spans="1:28" s="2" customFormat="1" ht="12.75" customHeight="1">
      <c r="A114" s="96" t="s">
        <v>636</v>
      </c>
      <c r="B114" s="92">
        <v>1.206</v>
      </c>
      <c r="C114" s="92">
        <v>10.19</v>
      </c>
      <c r="D114" s="305">
        <v>7.32</v>
      </c>
      <c r="E114" s="305">
        <v>6.13</v>
      </c>
      <c r="F114" s="200">
        <v>15.45</v>
      </c>
      <c r="G114" s="92">
        <f t="shared" si="6"/>
        <v>11241.059383837923</v>
      </c>
      <c r="H114" s="203">
        <v>2.02</v>
      </c>
      <c r="I114" s="296">
        <f t="shared" si="7"/>
        <v>-22.908072420937746</v>
      </c>
      <c r="J114" s="92">
        <v>12.35</v>
      </c>
      <c r="K114" s="92">
        <v>12.34</v>
      </c>
      <c r="L114" s="92">
        <v>5.49</v>
      </c>
      <c r="M114" s="92">
        <v>4.5975</v>
      </c>
      <c r="N114" s="92">
        <v>13.83</v>
      </c>
      <c r="O114" s="106">
        <v>11.85</v>
      </c>
      <c r="P114" s="92">
        <v>11.56</v>
      </c>
      <c r="Q114" s="93">
        <v>17.6</v>
      </c>
      <c r="R114" s="93">
        <v>15.4</v>
      </c>
      <c r="S114" s="93" t="s">
        <v>1249</v>
      </c>
      <c r="T114" s="93">
        <v>47.18</v>
      </c>
      <c r="U114" s="91" t="s">
        <v>606</v>
      </c>
      <c r="V114" s="91" t="s">
        <v>1225</v>
      </c>
      <c r="W114" s="91" t="s">
        <v>1296</v>
      </c>
      <c r="X114" s="224"/>
      <c r="Y114" s="317">
        <v>2123.67</v>
      </c>
      <c r="Z114" s="317">
        <f t="shared" si="8"/>
        <v>2136.44246</v>
      </c>
      <c r="AA114" s="320">
        <f t="shared" si="9"/>
        <v>538.0797450619917</v>
      </c>
      <c r="AB114" s="317">
        <f t="shared" si="10"/>
        <v>-9117.389383837923</v>
      </c>
    </row>
    <row r="115" spans="1:28" s="2" customFormat="1" ht="12.75" customHeight="1">
      <c r="A115" s="90" t="s">
        <v>321</v>
      </c>
      <c r="B115" s="92">
        <v>1.214</v>
      </c>
      <c r="C115" s="92">
        <v>8.96</v>
      </c>
      <c r="D115" s="301">
        <v>7.377</v>
      </c>
      <c r="E115" s="301">
        <v>6.204</v>
      </c>
      <c r="F115" s="200">
        <v>14.55</v>
      </c>
      <c r="G115" s="92">
        <f t="shared" si="6"/>
        <v>18932.520841667458</v>
      </c>
      <c r="H115" s="203">
        <v>1.54</v>
      </c>
      <c r="I115" s="296">
        <f t="shared" si="7"/>
        <v>-26.072084435854496</v>
      </c>
      <c r="J115" s="92">
        <v>11.8</v>
      </c>
      <c r="K115" s="92">
        <v>11.48</v>
      </c>
      <c r="L115" s="92">
        <v>5.535</v>
      </c>
      <c r="M115" s="92">
        <v>4.65</v>
      </c>
      <c r="N115" s="92">
        <v>12.99</v>
      </c>
      <c r="O115" s="92">
        <v>11.37</v>
      </c>
      <c r="P115" s="92">
        <v>10.91</v>
      </c>
      <c r="Q115" s="93">
        <v>14.27</v>
      </c>
      <c r="R115" s="93">
        <v>10.09</v>
      </c>
      <c r="S115" s="93" t="s">
        <v>1249</v>
      </c>
      <c r="T115" s="93">
        <v>37.13</v>
      </c>
      <c r="U115" s="91" t="s">
        <v>663</v>
      </c>
      <c r="V115" s="91" t="s">
        <v>982</v>
      </c>
      <c r="W115" s="91" t="s">
        <v>1296</v>
      </c>
      <c r="X115" s="224"/>
      <c r="Y115" s="317">
        <v>2716.58</v>
      </c>
      <c r="Z115" s="317">
        <f t="shared" si="8"/>
        <v>2729.465976551724</v>
      </c>
      <c r="AA115" s="320">
        <f t="shared" si="9"/>
        <v>1269.2046282869585</v>
      </c>
      <c r="AB115" s="317">
        <f t="shared" si="10"/>
        <v>-16215.940841667458</v>
      </c>
    </row>
    <row r="116" spans="1:28" s="2" customFormat="1" ht="12.75" customHeight="1">
      <c r="A116" s="90" t="s">
        <v>981</v>
      </c>
      <c r="B116" s="92">
        <v>1.214</v>
      </c>
      <c r="C116" s="92">
        <v>8.33</v>
      </c>
      <c r="D116" s="301">
        <v>7.046</v>
      </c>
      <c r="E116" s="301">
        <v>5.803</v>
      </c>
      <c r="F116" s="200">
        <v>13.61</v>
      </c>
      <c r="G116" s="92">
        <f t="shared" si="6"/>
        <v>22130.07210608902</v>
      </c>
      <c r="H116" s="203">
        <v>1.2</v>
      </c>
      <c r="I116" s="296">
        <f t="shared" si="7"/>
        <v>-27.689828289848975</v>
      </c>
      <c r="J116" s="92">
        <v>11.12</v>
      </c>
      <c r="K116" s="92">
        <v>10.54</v>
      </c>
      <c r="L116" s="92">
        <v>5.29</v>
      </c>
      <c r="M116" s="92">
        <v>4.35</v>
      </c>
      <c r="N116" s="92">
        <v>12.61</v>
      </c>
      <c r="O116" s="92">
        <v>10.75</v>
      </c>
      <c r="P116" s="92">
        <v>10.55</v>
      </c>
      <c r="Q116" s="93">
        <v>12.89</v>
      </c>
      <c r="R116" s="93">
        <v>9.79</v>
      </c>
      <c r="S116" s="93" t="s">
        <v>1249</v>
      </c>
      <c r="T116" s="93">
        <v>45.44</v>
      </c>
      <c r="U116" s="91" t="s">
        <v>595</v>
      </c>
      <c r="V116" s="91" t="s">
        <v>982</v>
      </c>
      <c r="W116" s="91" t="s">
        <v>1296</v>
      </c>
      <c r="X116" s="224"/>
      <c r="Y116" s="317">
        <v>2963.55</v>
      </c>
      <c r="Z116" s="317">
        <f t="shared" si="8"/>
        <v>2974.6129655172417</v>
      </c>
      <c r="AA116" s="320">
        <f t="shared" si="9"/>
        <v>1571.4406419994662</v>
      </c>
      <c r="AB116" s="317">
        <f t="shared" si="10"/>
        <v>-19166.52210608902</v>
      </c>
    </row>
    <row r="117" spans="1:28" s="2" customFormat="1" ht="12.75" customHeight="1">
      <c r="A117" s="90" t="s">
        <v>308</v>
      </c>
      <c r="B117" s="92">
        <v>1.21</v>
      </c>
      <c r="C117" s="92">
        <v>10.17</v>
      </c>
      <c r="D117" s="301">
        <v>7.944</v>
      </c>
      <c r="E117" s="301">
        <v>6.842</v>
      </c>
      <c r="F117" s="200">
        <v>16.14</v>
      </c>
      <c r="G117" s="92">
        <f t="shared" si="6"/>
        <v>11308.194034772143</v>
      </c>
      <c r="H117" s="203">
        <v>4.35</v>
      </c>
      <c r="I117" s="296">
        <f t="shared" si="7"/>
        <v>-22.243932518432928</v>
      </c>
      <c r="J117" s="92">
        <v>13.12</v>
      </c>
      <c r="K117" s="92">
        <v>13.12</v>
      </c>
      <c r="L117" s="92">
        <v>5.96</v>
      </c>
      <c r="M117" s="92">
        <v>5.13</v>
      </c>
      <c r="N117" s="92">
        <v>14.86</v>
      </c>
      <c r="O117" s="92">
        <v>12.64</v>
      </c>
      <c r="P117" s="92">
        <v>12.51</v>
      </c>
      <c r="Q117" s="93">
        <v>22.42</v>
      </c>
      <c r="R117" s="93">
        <v>14.03</v>
      </c>
      <c r="S117" s="93" t="s">
        <v>1249</v>
      </c>
      <c r="T117" s="93">
        <v>50.99</v>
      </c>
      <c r="U117" s="91" t="s">
        <v>634</v>
      </c>
      <c r="V117" s="91" t="s">
        <v>1223</v>
      </c>
      <c r="W117" s="91" t="s">
        <v>1287</v>
      </c>
      <c r="X117" s="224"/>
      <c r="Y117" s="317">
        <v>2120.98</v>
      </c>
      <c r="Z117" s="317">
        <f t="shared" si="8"/>
        <v>2148.4447</v>
      </c>
      <c r="AA117" s="320">
        <f t="shared" si="9"/>
        <v>552.8770272498264</v>
      </c>
      <c r="AB117" s="317">
        <f t="shared" si="10"/>
        <v>-9187.214034772143</v>
      </c>
    </row>
    <row r="118" spans="1:28" s="2" customFormat="1" ht="12.75" customHeight="1">
      <c r="A118" s="90" t="s">
        <v>637</v>
      </c>
      <c r="B118" s="92">
        <v>1.22</v>
      </c>
      <c r="C118" s="92">
        <v>10</v>
      </c>
      <c r="D118" s="301">
        <v>7.91</v>
      </c>
      <c r="E118" s="301">
        <v>6.818</v>
      </c>
      <c r="F118" s="200">
        <v>15.93</v>
      </c>
      <c r="G118" s="92">
        <f t="shared" si="6"/>
        <v>13762.793388728349</v>
      </c>
      <c r="H118" s="203">
        <v>2.76</v>
      </c>
      <c r="I118" s="296">
        <f t="shared" si="7"/>
        <v>-23.307065901631077</v>
      </c>
      <c r="J118" s="92">
        <v>12.94</v>
      </c>
      <c r="K118" s="92">
        <v>12.89</v>
      </c>
      <c r="L118" s="92">
        <v>5.93</v>
      </c>
      <c r="M118" s="92">
        <v>5.115</v>
      </c>
      <c r="N118" s="92">
        <v>14.41</v>
      </c>
      <c r="O118" s="92">
        <v>12.44</v>
      </c>
      <c r="P118" s="92">
        <v>12.13</v>
      </c>
      <c r="Q118" s="93">
        <v>17.14</v>
      </c>
      <c r="R118" s="93">
        <v>12.42</v>
      </c>
      <c r="S118" s="93" t="s">
        <v>1249</v>
      </c>
      <c r="T118" s="93">
        <v>25.88</v>
      </c>
      <c r="U118" s="91" t="s">
        <v>669</v>
      </c>
      <c r="V118" s="91" t="s">
        <v>1225</v>
      </c>
      <c r="W118" s="91" t="s">
        <v>1296</v>
      </c>
      <c r="X118" s="224"/>
      <c r="Y118" s="317">
        <v>2315.02</v>
      </c>
      <c r="Z118" s="317">
        <f t="shared" si="8"/>
        <v>2334.2926041379305</v>
      </c>
      <c r="AA118" s="320">
        <f t="shared" si="9"/>
        <v>782.0045802354894</v>
      </c>
      <c r="AB118" s="317">
        <f t="shared" si="10"/>
        <v>-11447.773388728348</v>
      </c>
    </row>
    <row r="119" spans="1:28" s="2" customFormat="1" ht="12.75" customHeight="1">
      <c r="A119" s="90" t="s">
        <v>638</v>
      </c>
      <c r="B119" s="92">
        <v>1.22</v>
      </c>
      <c r="C119" s="92">
        <v>10.08</v>
      </c>
      <c r="D119" s="301">
        <v>7.91</v>
      </c>
      <c r="E119" s="301">
        <v>6.794</v>
      </c>
      <c r="F119" s="200">
        <v>16.05</v>
      </c>
      <c r="G119" s="92">
        <f t="shared" si="6"/>
        <v>11486.99222661242</v>
      </c>
      <c r="H119" s="203">
        <v>6.74</v>
      </c>
      <c r="I119" s="296">
        <f t="shared" si="7"/>
        <v>-22.402063271750823</v>
      </c>
      <c r="J119" s="92">
        <v>13.04</v>
      </c>
      <c r="K119" s="92">
        <v>13.04</v>
      </c>
      <c r="L119" s="92">
        <v>5.94</v>
      </c>
      <c r="M119" s="92">
        <v>5.1</v>
      </c>
      <c r="N119" s="92">
        <v>14.82</v>
      </c>
      <c r="O119" s="92">
        <v>12.56</v>
      </c>
      <c r="P119" s="92">
        <v>12.45</v>
      </c>
      <c r="Q119" s="93">
        <v>20.07</v>
      </c>
      <c r="R119" s="93">
        <v>15.01</v>
      </c>
      <c r="S119" s="93" t="s">
        <v>1249</v>
      </c>
      <c r="T119" s="93">
        <v>21.29</v>
      </c>
      <c r="U119" s="91" t="s">
        <v>639</v>
      </c>
      <c r="V119" s="91" t="s">
        <v>1225</v>
      </c>
      <c r="W119" s="91" t="s">
        <v>1296</v>
      </c>
      <c r="X119" s="224"/>
      <c r="Y119" s="317">
        <v>2126.8</v>
      </c>
      <c r="Z119" s="317">
        <f t="shared" si="8"/>
        <v>2169.4897655172417</v>
      </c>
      <c r="AA119" s="320">
        <f t="shared" si="9"/>
        <v>578.822998428548</v>
      </c>
      <c r="AB119" s="317">
        <f t="shared" si="10"/>
        <v>-9360.19222661242</v>
      </c>
    </row>
    <row r="120" spans="1:28" s="2" customFormat="1" ht="12.75" customHeight="1">
      <c r="A120" s="90" t="s">
        <v>640</v>
      </c>
      <c r="B120" s="92">
        <v>1.22</v>
      </c>
      <c r="C120" s="92">
        <v>10.15</v>
      </c>
      <c r="D120" s="301">
        <v>7.876</v>
      </c>
      <c r="E120" s="301">
        <v>6.789</v>
      </c>
      <c r="F120" s="200">
        <v>16.12</v>
      </c>
      <c r="G120" s="92">
        <f t="shared" si="6"/>
        <v>10854.109126575759</v>
      </c>
      <c r="H120" s="203">
        <v>5.51</v>
      </c>
      <c r="I120" s="296">
        <f t="shared" si="7"/>
        <v>-22.08594183636625</v>
      </c>
      <c r="J120" s="92">
        <v>13.1</v>
      </c>
      <c r="K120" s="92">
        <v>13.1</v>
      </c>
      <c r="L120" s="92">
        <v>5.91</v>
      </c>
      <c r="M120" s="92">
        <v>5.09</v>
      </c>
      <c r="N120" s="92">
        <v>14.86</v>
      </c>
      <c r="O120" s="92">
        <v>12.61</v>
      </c>
      <c r="P120" s="92">
        <v>12.51</v>
      </c>
      <c r="Q120" s="93">
        <v>22.14</v>
      </c>
      <c r="R120" s="93">
        <v>15.25</v>
      </c>
      <c r="S120" s="93" t="s">
        <v>1249</v>
      </c>
      <c r="T120" s="93">
        <v>50.15</v>
      </c>
      <c r="U120" s="91" t="s">
        <v>634</v>
      </c>
      <c r="V120" s="91" t="s">
        <v>1223</v>
      </c>
      <c r="W120" s="91" t="s">
        <v>1287</v>
      </c>
      <c r="X120" s="224"/>
      <c r="Y120" s="317">
        <v>2082.21</v>
      </c>
      <c r="Z120" s="317">
        <f t="shared" si="8"/>
        <v>2116.2619899999995</v>
      </c>
      <c r="AA120" s="320">
        <f t="shared" si="9"/>
        <v>513.1997135617762</v>
      </c>
      <c r="AB120" s="317">
        <f t="shared" si="10"/>
        <v>-8771.899126575758</v>
      </c>
    </row>
    <row r="121" spans="1:28" s="2" customFormat="1" ht="12.75" customHeight="1">
      <c r="A121" s="90" t="s">
        <v>255</v>
      </c>
      <c r="B121" s="92">
        <v>1.2215</v>
      </c>
      <c r="C121" s="92">
        <v>9.52</v>
      </c>
      <c r="D121" s="301">
        <v>7.263</v>
      </c>
      <c r="E121" s="301">
        <v>6.069</v>
      </c>
      <c r="F121" s="200">
        <v>15.34</v>
      </c>
      <c r="G121" s="92">
        <f t="shared" si="6"/>
        <v>10727.51820952222</v>
      </c>
      <c r="H121" s="203">
        <v>3.64</v>
      </c>
      <c r="I121" s="296">
        <f t="shared" si="7"/>
        <v>-22.81499260402408</v>
      </c>
      <c r="J121" s="92">
        <v>13.29</v>
      </c>
      <c r="K121" s="92">
        <v>13.28</v>
      </c>
      <c r="L121" s="92">
        <v>6.07</v>
      </c>
      <c r="M121" s="92">
        <v>5.27</v>
      </c>
      <c r="N121" s="92">
        <v>15.04</v>
      </c>
      <c r="O121" s="92">
        <v>12.81</v>
      </c>
      <c r="P121" s="92">
        <v>12.71</v>
      </c>
      <c r="Q121" s="93">
        <v>19.52</v>
      </c>
      <c r="R121" s="93">
        <v>17.9</v>
      </c>
      <c r="S121" s="93" t="s">
        <v>1249</v>
      </c>
      <c r="T121" s="93">
        <v>24.87</v>
      </c>
      <c r="U121" s="91" t="s">
        <v>576</v>
      </c>
      <c r="V121" s="91" t="s">
        <v>531</v>
      </c>
      <c r="W121" s="91" t="s">
        <v>1296</v>
      </c>
      <c r="X121" s="224"/>
      <c r="Y121" s="317">
        <v>2078.72</v>
      </c>
      <c r="Z121" s="317">
        <f>(Y121-H121)*(H121/290+1)+H121*((H121/290+1)-1)</f>
        <v>2101.17152</v>
      </c>
      <c r="AA121" s="320">
        <f t="shared" si="9"/>
        <v>494.59502452564203</v>
      </c>
      <c r="AB121" s="317">
        <f>Y121-G121</f>
        <v>-8648.798209522221</v>
      </c>
    </row>
    <row r="122" spans="1:28" s="2" customFormat="1" ht="12.75" customHeight="1">
      <c r="A122" s="90" t="s">
        <v>528</v>
      </c>
      <c r="B122" s="92">
        <v>1.228</v>
      </c>
      <c r="C122" s="92">
        <v>10.28</v>
      </c>
      <c r="D122" s="301">
        <v>8.656</v>
      </c>
      <c r="E122" s="301">
        <v>7.649</v>
      </c>
      <c r="F122" s="200">
        <v>16.25</v>
      </c>
      <c r="G122" s="92">
        <f t="shared" si="6"/>
        <v>18808.625641935174</v>
      </c>
      <c r="H122" s="203">
        <v>4.92</v>
      </c>
      <c r="I122" s="296">
        <f t="shared" si="7"/>
        <v>-24.34357062539734</v>
      </c>
      <c r="J122" s="92">
        <v>13.23</v>
      </c>
      <c r="K122" s="92">
        <v>13.23</v>
      </c>
      <c r="L122" s="92">
        <v>6.49</v>
      </c>
      <c r="M122" s="92">
        <v>5.74</v>
      </c>
      <c r="N122" s="92">
        <v>14.73</v>
      </c>
      <c r="O122" s="92">
        <v>12.67</v>
      </c>
      <c r="P122" s="92">
        <v>12.36</v>
      </c>
      <c r="Q122" s="93">
        <v>12.07</v>
      </c>
      <c r="R122" s="93">
        <v>10.14</v>
      </c>
      <c r="S122" s="93" t="s">
        <v>1249</v>
      </c>
      <c r="T122" s="93">
        <v>15.22</v>
      </c>
      <c r="U122" s="91" t="s">
        <v>887</v>
      </c>
      <c r="V122" s="91" t="s">
        <v>531</v>
      </c>
      <c r="W122" s="91" t="s">
        <v>1296</v>
      </c>
      <c r="X122" s="224"/>
      <c r="Y122" s="317">
        <v>2695.67</v>
      </c>
      <c r="Z122" s="317">
        <f t="shared" si="8"/>
        <v>2736.483435862069</v>
      </c>
      <c r="AA122" s="320">
        <f t="shared" si="9"/>
        <v>1277.8562904480907</v>
      </c>
      <c r="AB122" s="317">
        <f t="shared" si="10"/>
        <v>-16112.955641935174</v>
      </c>
    </row>
    <row r="123" spans="1:28" s="2" customFormat="1" ht="11.25" customHeight="1">
      <c r="A123" s="90" t="s">
        <v>1202</v>
      </c>
      <c r="B123" s="92">
        <v>1.24</v>
      </c>
      <c r="C123" s="92">
        <v>10.05</v>
      </c>
      <c r="D123" s="301">
        <v>7.729</v>
      </c>
      <c r="E123" s="301">
        <v>6.516</v>
      </c>
      <c r="F123" s="200">
        <v>16</v>
      </c>
      <c r="G123" s="92">
        <f t="shared" si="6"/>
        <v>9623.291809138733</v>
      </c>
      <c r="H123" s="203">
        <v>3.4</v>
      </c>
      <c r="I123" s="296">
        <f t="shared" si="7"/>
        <v>-21.683236551983818</v>
      </c>
      <c r="J123" s="92">
        <v>12.99</v>
      </c>
      <c r="K123" s="92">
        <v>12.99</v>
      </c>
      <c r="L123" s="92">
        <v>5.7975</v>
      </c>
      <c r="M123" s="92">
        <v>4.89</v>
      </c>
      <c r="N123" s="92">
        <v>14.79</v>
      </c>
      <c r="O123" s="92">
        <v>12.51</v>
      </c>
      <c r="P123" s="92">
        <v>12.45</v>
      </c>
      <c r="Q123" s="93">
        <v>24.1</v>
      </c>
      <c r="R123" s="93">
        <v>17.4</v>
      </c>
      <c r="S123" s="93" t="s">
        <v>1249</v>
      </c>
      <c r="T123" s="93">
        <v>49.5</v>
      </c>
      <c r="U123" s="91" t="s">
        <v>635</v>
      </c>
      <c r="V123" s="91" t="s">
        <v>1224</v>
      </c>
      <c r="W123" s="91" t="s">
        <v>1287</v>
      </c>
      <c r="X123" s="224"/>
      <c r="Y123" s="317">
        <v>1994.64</v>
      </c>
      <c r="Z123" s="317">
        <f t="shared" si="8"/>
        <v>2014.6254344827585</v>
      </c>
      <c r="AA123" s="320">
        <f t="shared" si="9"/>
        <v>387.89437117667467</v>
      </c>
      <c r="AB123" s="317">
        <f t="shared" si="10"/>
        <v>-7628.6518091387325</v>
      </c>
    </row>
    <row r="124" spans="1:28" s="2" customFormat="1" ht="12.75" customHeight="1">
      <c r="A124" s="90" t="s">
        <v>971</v>
      </c>
      <c r="B124" s="92">
        <v>1.28</v>
      </c>
      <c r="C124" s="92">
        <v>9.76</v>
      </c>
      <c r="D124" s="301">
        <v>7.465</v>
      </c>
      <c r="E124" s="301">
        <v>6.284</v>
      </c>
      <c r="F124" s="200">
        <v>15.51</v>
      </c>
      <c r="G124" s="92">
        <f t="shared" si="6"/>
        <v>11404.785431087115</v>
      </c>
      <c r="H124" s="203">
        <v>3.24</v>
      </c>
      <c r="I124" s="296">
        <f t="shared" si="7"/>
        <v>-22.91087118900572</v>
      </c>
      <c r="J124" s="92">
        <v>12.63</v>
      </c>
      <c r="K124" s="92">
        <v>12.56</v>
      </c>
      <c r="L124" s="92">
        <v>5.6</v>
      </c>
      <c r="M124" s="92">
        <v>4.71</v>
      </c>
      <c r="N124" s="92">
        <v>14.14</v>
      </c>
      <c r="O124" s="92">
        <v>12.16</v>
      </c>
      <c r="P124" s="92">
        <v>11.94</v>
      </c>
      <c r="Q124" s="93">
        <v>14.48</v>
      </c>
      <c r="R124" s="93">
        <v>18.85</v>
      </c>
      <c r="S124" s="93" t="s">
        <v>1249</v>
      </c>
      <c r="T124" s="93">
        <v>14.82</v>
      </c>
      <c r="U124" s="91" t="s">
        <v>809</v>
      </c>
      <c r="V124" s="91" t="s">
        <v>982</v>
      </c>
      <c r="W124" s="91" t="s">
        <v>1296</v>
      </c>
      <c r="X124" s="224"/>
      <c r="Y124" s="317">
        <v>2132.13</v>
      </c>
      <c r="Z124" s="317">
        <f t="shared" si="8"/>
        <v>2152.71103862069</v>
      </c>
      <c r="AA124" s="320">
        <f t="shared" si="9"/>
        <v>558.1368967807813</v>
      </c>
      <c r="AB124" s="317">
        <f t="shared" si="10"/>
        <v>-9272.655431087114</v>
      </c>
    </row>
    <row r="125" spans="1:28" s="2" customFormat="1" ht="12.75" customHeight="1">
      <c r="A125" s="90" t="s">
        <v>646</v>
      </c>
      <c r="B125" s="92">
        <v>1.29</v>
      </c>
      <c r="C125" s="92">
        <v>10.17</v>
      </c>
      <c r="D125" s="301">
        <v>8.119</v>
      </c>
      <c r="E125" s="301">
        <v>7.072</v>
      </c>
      <c r="F125" s="200">
        <v>16.14</v>
      </c>
      <c r="G125" s="92">
        <f t="shared" si="6"/>
        <v>13826.873827936624</v>
      </c>
      <c r="H125" s="203">
        <v>3.15</v>
      </c>
      <c r="I125" s="296">
        <f t="shared" si="7"/>
        <v>-23.117239998673334</v>
      </c>
      <c r="J125" s="92">
        <v>13.12</v>
      </c>
      <c r="K125" s="92">
        <v>13.11</v>
      </c>
      <c r="L125" s="92">
        <v>6.09</v>
      </c>
      <c r="M125" s="92">
        <v>5.3</v>
      </c>
      <c r="N125" s="92">
        <v>14.57</v>
      </c>
      <c r="O125" s="92">
        <v>12.58</v>
      </c>
      <c r="P125" s="92">
        <v>12.27</v>
      </c>
      <c r="Q125" s="93">
        <v>19.68</v>
      </c>
      <c r="R125" s="93">
        <v>11.21</v>
      </c>
      <c r="S125" s="93" t="s">
        <v>1249</v>
      </c>
      <c r="T125" s="93">
        <v>48.21</v>
      </c>
      <c r="U125" s="91" t="s">
        <v>576</v>
      </c>
      <c r="V125" s="91" t="s">
        <v>1225</v>
      </c>
      <c r="W125" s="91" t="s">
        <v>1296</v>
      </c>
      <c r="X125" s="224"/>
      <c r="Y125" s="317">
        <v>2318.63</v>
      </c>
      <c r="Z125" s="317">
        <f t="shared" si="8"/>
        <v>2340.6651189655176</v>
      </c>
      <c r="AA125" s="320">
        <f t="shared" si="9"/>
        <v>789.8611053632962</v>
      </c>
      <c r="AB125" s="317">
        <f t="shared" si="10"/>
        <v>-11508.243827936625</v>
      </c>
    </row>
    <row r="126" spans="1:28" s="2" customFormat="1" ht="12.75" customHeight="1">
      <c r="A126" s="90" t="s">
        <v>1270</v>
      </c>
      <c r="B126" s="92">
        <v>1.3</v>
      </c>
      <c r="C126" s="92">
        <v>10.27</v>
      </c>
      <c r="D126" s="301">
        <v>7.94</v>
      </c>
      <c r="E126" s="301">
        <v>6.87</v>
      </c>
      <c r="F126" s="200">
        <v>16.21</v>
      </c>
      <c r="G126" s="92">
        <f t="shared" si="6"/>
        <v>11322.237882533424</v>
      </c>
      <c r="H126" s="203">
        <v>2.25</v>
      </c>
      <c r="I126" s="296">
        <f t="shared" si="7"/>
        <v>-22.17932275260314</v>
      </c>
      <c r="J126" s="92">
        <v>13.2</v>
      </c>
      <c r="K126" s="92">
        <v>13.19</v>
      </c>
      <c r="L126" s="92">
        <v>5.96</v>
      </c>
      <c r="M126" s="92">
        <v>5.15</v>
      </c>
      <c r="N126" s="92">
        <v>14.82</v>
      </c>
      <c r="O126" s="92">
        <v>12.68</v>
      </c>
      <c r="P126" s="92">
        <v>12.59</v>
      </c>
      <c r="Q126" s="93">
        <v>18.2</v>
      </c>
      <c r="R126" s="93">
        <v>14.3</v>
      </c>
      <c r="S126" s="93" t="s">
        <v>1249</v>
      </c>
      <c r="T126" s="94">
        <v>50.6</v>
      </c>
      <c r="U126" s="91" t="s">
        <v>583</v>
      </c>
      <c r="V126" s="91" t="s">
        <v>1225</v>
      </c>
      <c r="W126" s="91" t="s">
        <v>1296</v>
      </c>
      <c r="X126" s="224"/>
      <c r="Y126" s="317">
        <v>2129.13</v>
      </c>
      <c r="Z126" s="317">
        <f t="shared" si="8"/>
        <v>2143.3991120689657</v>
      </c>
      <c r="AA126" s="320">
        <f t="shared" si="9"/>
        <v>546.6564393913059</v>
      </c>
      <c r="AB126" s="317">
        <f t="shared" si="10"/>
        <v>-9193.107882533423</v>
      </c>
    </row>
    <row r="127" spans="1:28" s="2" customFormat="1" ht="12.75" customHeight="1">
      <c r="A127" s="90" t="s">
        <v>697</v>
      </c>
      <c r="B127" s="92">
        <v>1.31</v>
      </c>
      <c r="C127" s="92">
        <v>9.94</v>
      </c>
      <c r="D127" s="301">
        <v>7.827</v>
      </c>
      <c r="E127" s="301">
        <v>6.757</v>
      </c>
      <c r="F127" s="200">
        <v>15.75</v>
      </c>
      <c r="G127" s="92">
        <f t="shared" si="6"/>
        <v>14120.351392166402</v>
      </c>
      <c r="H127" s="203">
        <v>3.48</v>
      </c>
      <c r="I127" s="296">
        <f t="shared" si="7"/>
        <v>-23.598455044905712</v>
      </c>
      <c r="J127" s="92">
        <v>12.83</v>
      </c>
      <c r="K127" s="92">
        <v>12.74</v>
      </c>
      <c r="L127" s="92">
        <v>5.87</v>
      </c>
      <c r="M127" s="92">
        <v>5.07</v>
      </c>
      <c r="N127" s="92">
        <v>14.22</v>
      </c>
      <c r="O127" s="92">
        <v>12.35</v>
      </c>
      <c r="P127" s="92">
        <v>12.07</v>
      </c>
      <c r="Q127" s="93">
        <v>16.91</v>
      </c>
      <c r="R127" s="93">
        <v>12.88</v>
      </c>
      <c r="S127" s="93" t="s">
        <v>1249</v>
      </c>
      <c r="T127" s="93" t="s">
        <v>1074</v>
      </c>
      <c r="U127" s="91" t="s">
        <v>585</v>
      </c>
      <c r="V127" s="91" t="s">
        <v>1072</v>
      </c>
      <c r="W127" s="91" t="s">
        <v>1296</v>
      </c>
      <c r="X127" s="224"/>
      <c r="Y127" s="317">
        <v>2340.08</v>
      </c>
      <c r="Z127" s="317">
        <f t="shared" si="8"/>
        <v>2364.68096</v>
      </c>
      <c r="AA127" s="320">
        <f t="shared" si="9"/>
        <v>819.4696764938036</v>
      </c>
      <c r="AB127" s="317">
        <f t="shared" si="10"/>
        <v>-11780.271392166402</v>
      </c>
    </row>
    <row r="128" spans="1:28" s="2" customFormat="1" ht="12.75" customHeight="1">
      <c r="A128" s="90" t="s">
        <v>696</v>
      </c>
      <c r="B128" s="92">
        <v>1.33</v>
      </c>
      <c r="C128" s="92">
        <v>10.03</v>
      </c>
      <c r="D128" s="301">
        <v>7.78</v>
      </c>
      <c r="E128" s="301">
        <v>6.68</v>
      </c>
      <c r="F128" s="200">
        <v>15.89</v>
      </c>
      <c r="G128" s="92">
        <f t="shared" si="6"/>
        <v>11948.297346045756</v>
      </c>
      <c r="H128" s="203">
        <v>3.52</v>
      </c>
      <c r="I128" s="296">
        <f t="shared" si="7"/>
        <v>-22.733060219451495</v>
      </c>
      <c r="J128" s="92">
        <v>12.94</v>
      </c>
      <c r="K128" s="92">
        <v>12.87</v>
      </c>
      <c r="L128" s="92">
        <v>5.84</v>
      </c>
      <c r="M128" s="92">
        <v>5.01</v>
      </c>
      <c r="N128" s="92">
        <v>14.34</v>
      </c>
      <c r="O128" s="92">
        <v>12.42</v>
      </c>
      <c r="P128" s="92">
        <v>12.17</v>
      </c>
      <c r="Q128" s="93">
        <v>17.07</v>
      </c>
      <c r="R128" s="93">
        <v>13.72</v>
      </c>
      <c r="S128" s="93" t="s">
        <v>1249</v>
      </c>
      <c r="T128" s="93">
        <v>51.5</v>
      </c>
      <c r="U128" s="91" t="s">
        <v>583</v>
      </c>
      <c r="V128" s="91" t="s">
        <v>1225</v>
      </c>
      <c r="W128" s="91" t="s">
        <v>1296</v>
      </c>
      <c r="X128" s="224"/>
      <c r="Y128" s="317">
        <v>2172.97</v>
      </c>
      <c r="Z128" s="317">
        <f t="shared" si="8"/>
        <v>2195.8253599999994</v>
      </c>
      <c r="AA128" s="320">
        <f t="shared" si="9"/>
        <v>611.2915395630155</v>
      </c>
      <c r="AB128" s="317">
        <f t="shared" si="10"/>
        <v>-9775.327346045757</v>
      </c>
    </row>
    <row r="129" spans="1:28" s="2" customFormat="1" ht="12.75" customHeight="1">
      <c r="A129" s="90" t="s">
        <v>647</v>
      </c>
      <c r="B129" s="92">
        <v>1.33</v>
      </c>
      <c r="C129" s="92">
        <v>10.17</v>
      </c>
      <c r="D129" s="301">
        <v>7.91</v>
      </c>
      <c r="E129" s="301">
        <v>6.818</v>
      </c>
      <c r="F129" s="200">
        <v>16.04</v>
      </c>
      <c r="G129" s="92">
        <f t="shared" si="6"/>
        <v>11560.359983916838</v>
      </c>
      <c r="H129" s="203">
        <v>7.02</v>
      </c>
      <c r="I129" s="296">
        <f t="shared" si="7"/>
        <v>-22.439713580113676</v>
      </c>
      <c r="J129" s="92">
        <v>13.08</v>
      </c>
      <c r="K129" s="92">
        <v>13.04</v>
      </c>
      <c r="L129" s="92">
        <v>5.9325</v>
      </c>
      <c r="M129" s="92">
        <v>5.115</v>
      </c>
      <c r="N129" s="92">
        <v>14.82</v>
      </c>
      <c r="O129" s="92">
        <v>12.62</v>
      </c>
      <c r="P129" s="92">
        <v>12.5</v>
      </c>
      <c r="Q129" s="93">
        <v>16.92</v>
      </c>
      <c r="R129" s="93">
        <v>19.71</v>
      </c>
      <c r="S129" s="93" t="s">
        <v>1249</v>
      </c>
      <c r="T129" s="93">
        <v>202.1</v>
      </c>
      <c r="U129" s="91" t="s">
        <v>629</v>
      </c>
      <c r="V129" s="91" t="s">
        <v>1226</v>
      </c>
      <c r="W129" s="91" t="s">
        <v>1287</v>
      </c>
      <c r="X129" s="224"/>
      <c r="Y129" s="317">
        <v>2131.52</v>
      </c>
      <c r="Z129" s="317">
        <f t="shared" si="8"/>
        <v>2176.097484137931</v>
      </c>
      <c r="AA129" s="320">
        <f t="shared" si="9"/>
        <v>586.9695008354447</v>
      </c>
      <c r="AB129" s="317">
        <f t="shared" si="10"/>
        <v>-9428.839983916838</v>
      </c>
    </row>
    <row r="130" spans="1:28" s="2" customFormat="1" ht="12.75" customHeight="1">
      <c r="A130" s="90" t="s">
        <v>1005</v>
      </c>
      <c r="B130" s="92">
        <v>1.34</v>
      </c>
      <c r="C130" s="92">
        <v>10.39</v>
      </c>
      <c r="D130" s="301">
        <v>8.38</v>
      </c>
      <c r="E130" s="301">
        <v>7.38</v>
      </c>
      <c r="F130" s="200">
        <v>16.32</v>
      </c>
      <c r="G130" s="92">
        <f t="shared" si="6"/>
        <v>16450.8278080223</v>
      </c>
      <c r="H130" s="203">
        <v>5.12</v>
      </c>
      <c r="I130" s="296">
        <f t="shared" si="7"/>
        <v>-23.691877565966713</v>
      </c>
      <c r="J130" s="92">
        <v>13.33</v>
      </c>
      <c r="K130" s="92">
        <v>13.3</v>
      </c>
      <c r="L130" s="92">
        <v>6.29</v>
      </c>
      <c r="M130" s="92">
        <v>5.54</v>
      </c>
      <c r="N130" s="92">
        <v>14.9</v>
      </c>
      <c r="O130" s="92">
        <v>12.8</v>
      </c>
      <c r="P130" s="92">
        <v>12.6</v>
      </c>
      <c r="Q130" s="93">
        <v>12.63</v>
      </c>
      <c r="R130" s="93">
        <v>11.76</v>
      </c>
      <c r="S130" s="93" t="s">
        <v>1249</v>
      </c>
      <c r="T130" s="93">
        <v>52.6</v>
      </c>
      <c r="U130" s="91" t="s">
        <v>846</v>
      </c>
      <c r="V130" s="91" t="s">
        <v>1225</v>
      </c>
      <c r="W130" s="91" t="s">
        <v>1296</v>
      </c>
      <c r="X130" s="224"/>
      <c r="Y130" s="317">
        <v>2513.75</v>
      </c>
      <c r="Z130" s="317">
        <f t="shared" si="8"/>
        <v>2553.0106896551724</v>
      </c>
      <c r="AA130" s="320">
        <f t="shared" si="9"/>
        <v>1051.6570143629212</v>
      </c>
      <c r="AB130" s="317">
        <f t="shared" si="10"/>
        <v>-13937.077808022299</v>
      </c>
    </row>
    <row r="131" spans="1:28" s="2" customFormat="1" ht="12.75" customHeight="1">
      <c r="A131" s="90" t="s">
        <v>78</v>
      </c>
      <c r="B131" s="92">
        <v>1.387</v>
      </c>
      <c r="C131" s="92">
        <v>10.68</v>
      </c>
      <c r="D131" s="301">
        <v>8.191</v>
      </c>
      <c r="E131" s="301">
        <v>7.152</v>
      </c>
      <c r="F131" s="200">
        <v>16.57</v>
      </c>
      <c r="G131" s="92">
        <f t="shared" si="6"/>
        <v>11311.382710300297</v>
      </c>
      <c r="H131" s="203">
        <v>4.9</v>
      </c>
      <c r="I131" s="296">
        <f t="shared" si="7"/>
        <v>-21.815156965920373</v>
      </c>
      <c r="J131" s="92">
        <v>13.59</v>
      </c>
      <c r="K131" s="92">
        <v>13.57</v>
      </c>
      <c r="L131" s="92">
        <v>6.14</v>
      </c>
      <c r="M131" s="92">
        <v>5.36</v>
      </c>
      <c r="N131" s="92">
        <v>15.32</v>
      </c>
      <c r="O131" s="92">
        <v>13.09</v>
      </c>
      <c r="P131" s="92">
        <v>13.02</v>
      </c>
      <c r="Q131" s="93">
        <v>24</v>
      </c>
      <c r="R131" s="93">
        <v>14.2</v>
      </c>
      <c r="S131" s="93" t="s">
        <v>1249</v>
      </c>
      <c r="T131" s="93">
        <v>44.9</v>
      </c>
      <c r="U131" s="91" t="s">
        <v>139</v>
      </c>
      <c r="V131" s="91" t="s">
        <v>1223</v>
      </c>
      <c r="W131" s="91" t="s">
        <v>1287</v>
      </c>
      <c r="X131" s="224"/>
      <c r="Y131" s="317">
        <v>2119.39</v>
      </c>
      <c r="Z131" s="317">
        <f t="shared" si="8"/>
        <v>2150.3003827586203</v>
      </c>
      <c r="AA131" s="320">
        <f t="shared" si="9"/>
        <v>555.1648553077893</v>
      </c>
      <c r="AB131" s="317">
        <f t="shared" si="10"/>
        <v>-9191.992710300297</v>
      </c>
    </row>
    <row r="132" spans="1:28" s="2" customFormat="1" ht="12.75" customHeight="1">
      <c r="A132" s="90" t="s">
        <v>648</v>
      </c>
      <c r="B132" s="92">
        <v>1.42</v>
      </c>
      <c r="C132" s="92">
        <v>8.11</v>
      </c>
      <c r="D132" s="301">
        <v>6.722</v>
      </c>
      <c r="E132" s="301">
        <v>5.43</v>
      </c>
      <c r="F132" s="200">
        <v>13.43</v>
      </c>
      <c r="G132" s="92">
        <f t="shared" si="6"/>
        <v>21927.48883520755</v>
      </c>
      <c r="H132" s="203">
        <v>1.63</v>
      </c>
      <c r="I132" s="296">
        <f t="shared" si="7"/>
        <v>-27.82988898551315</v>
      </c>
      <c r="J132" s="92">
        <v>10.92</v>
      </c>
      <c r="K132" s="92">
        <v>10.58</v>
      </c>
      <c r="L132" s="92">
        <v>5.04</v>
      </c>
      <c r="M132" s="92">
        <v>4.07</v>
      </c>
      <c r="N132" s="92">
        <v>12.93</v>
      </c>
      <c r="O132" s="92">
        <v>10.62</v>
      </c>
      <c r="P132" s="92">
        <v>10.71</v>
      </c>
      <c r="Q132" s="93">
        <v>13.4</v>
      </c>
      <c r="R132" s="93">
        <v>13.36</v>
      </c>
      <c r="S132" s="93" t="s">
        <v>1249</v>
      </c>
      <c r="T132" s="93">
        <v>41.8</v>
      </c>
      <c r="U132" s="91" t="s">
        <v>634</v>
      </c>
      <c r="V132" s="91" t="s">
        <v>178</v>
      </c>
      <c r="W132" s="91" t="s">
        <v>1296</v>
      </c>
      <c r="X132" s="224"/>
      <c r="Y132" s="317">
        <v>2946.51</v>
      </c>
      <c r="Z132" s="317">
        <f t="shared" si="8"/>
        <v>2961.4414182758624</v>
      </c>
      <c r="AA132" s="320">
        <f t="shared" si="9"/>
        <v>1555.2017481445619</v>
      </c>
      <c r="AB132" s="317">
        <f t="shared" si="10"/>
        <v>-18980.97883520755</v>
      </c>
    </row>
    <row r="133" spans="1:28" s="2" customFormat="1" ht="12.75" customHeight="1">
      <c r="A133" s="90" t="s">
        <v>510</v>
      </c>
      <c r="B133" s="92">
        <v>1.4542</v>
      </c>
      <c r="C133" s="92">
        <v>10.68</v>
      </c>
      <c r="D133" s="301">
        <v>8.417</v>
      </c>
      <c r="E133" s="301">
        <v>7.41</v>
      </c>
      <c r="F133" s="200">
        <v>16.64</v>
      </c>
      <c r="G133" s="92">
        <f t="shared" si="6"/>
        <v>12130.532701977038</v>
      </c>
      <c r="H133" s="203">
        <v>4.37</v>
      </c>
      <c r="I133" s="296">
        <f t="shared" si="7"/>
        <v>-22.048798729563742</v>
      </c>
      <c r="J133" s="92">
        <v>13.62</v>
      </c>
      <c r="K133" s="92">
        <v>13.61</v>
      </c>
      <c r="L133" s="92">
        <v>6.6315</v>
      </c>
      <c r="M133" s="92">
        <v>5.5575</v>
      </c>
      <c r="N133" s="92">
        <v>15.37</v>
      </c>
      <c r="O133" s="92">
        <v>13.21</v>
      </c>
      <c r="P133" s="92">
        <v>12.88</v>
      </c>
      <c r="Q133" s="93">
        <v>15.94</v>
      </c>
      <c r="R133" s="93">
        <v>13.5</v>
      </c>
      <c r="S133" s="93" t="s">
        <v>1249</v>
      </c>
      <c r="T133" s="93">
        <v>201.47</v>
      </c>
      <c r="U133" s="91" t="s">
        <v>617</v>
      </c>
      <c r="V133" s="91" t="s">
        <v>1226</v>
      </c>
      <c r="W133" s="91" t="s">
        <v>1287</v>
      </c>
      <c r="X133" s="224"/>
      <c r="Y133" s="317">
        <v>2184.13</v>
      </c>
      <c r="Z133" s="317">
        <f t="shared" si="8"/>
        <v>2212.6725796551727</v>
      </c>
      <c r="AA133" s="320">
        <f t="shared" si="9"/>
        <v>632.0620843378274</v>
      </c>
      <c r="AB133" s="317">
        <f t="shared" si="10"/>
        <v>-9946.402701977036</v>
      </c>
    </row>
    <row r="134" spans="1:28" s="2" customFormat="1" ht="12.75" customHeight="1">
      <c r="A134" s="90" t="s">
        <v>262</v>
      </c>
      <c r="B134" s="92">
        <v>1.49</v>
      </c>
      <c r="C134" s="92">
        <v>10.58</v>
      </c>
      <c r="D134" s="301">
        <v>8.2</v>
      </c>
      <c r="E134" s="301">
        <v>7.18</v>
      </c>
      <c r="F134" s="200">
        <v>16.49</v>
      </c>
      <c r="G134" s="92">
        <f t="shared" si="6"/>
        <v>11346.953625650367</v>
      </c>
      <c r="H134" s="203">
        <v>4.06</v>
      </c>
      <c r="I134" s="296">
        <f t="shared" si="7"/>
        <v>-21.908792799297235</v>
      </c>
      <c r="J134" s="92">
        <v>13.51</v>
      </c>
      <c r="K134" s="92">
        <v>13.48</v>
      </c>
      <c r="L134" s="92">
        <v>6.15</v>
      </c>
      <c r="M134" s="92">
        <v>5.39</v>
      </c>
      <c r="N134" s="92">
        <v>15.01</v>
      </c>
      <c r="O134" s="92">
        <v>12.99</v>
      </c>
      <c r="P134" s="92">
        <v>12.76</v>
      </c>
      <c r="Q134" s="93">
        <v>16.31</v>
      </c>
      <c r="R134" s="93">
        <v>14.62</v>
      </c>
      <c r="S134" s="93" t="s">
        <v>1249</v>
      </c>
      <c r="T134" s="93">
        <v>49.56</v>
      </c>
      <c r="U134" s="91" t="s">
        <v>589</v>
      </c>
      <c r="V134" s="91" t="s">
        <v>1225</v>
      </c>
      <c r="W134" s="91" t="s">
        <v>1296</v>
      </c>
      <c r="X134" s="224"/>
      <c r="Y134" s="317">
        <v>2124.93</v>
      </c>
      <c r="Z134" s="317">
        <f t="shared" si="8"/>
        <v>2150.61902</v>
      </c>
      <c r="AA134" s="320">
        <f t="shared" si="9"/>
        <v>555.5576957422624</v>
      </c>
      <c r="AB134" s="317">
        <f t="shared" si="10"/>
        <v>-9222.023625650367</v>
      </c>
    </row>
    <row r="135" spans="1:28" s="2" customFormat="1" ht="12.75" customHeight="1">
      <c r="A135" s="90" t="s">
        <v>649</v>
      </c>
      <c r="B135" s="92">
        <v>1.49</v>
      </c>
      <c r="C135" s="92">
        <v>10.62</v>
      </c>
      <c r="D135" s="301">
        <v>8.265</v>
      </c>
      <c r="E135" s="301">
        <v>7.235</v>
      </c>
      <c r="F135" s="200">
        <v>16.59</v>
      </c>
      <c r="G135" s="92">
        <f t="shared" si="6"/>
        <v>10708.838690001252</v>
      </c>
      <c r="H135" s="203">
        <v>4.57</v>
      </c>
      <c r="I135" s="296">
        <f t="shared" si="7"/>
        <v>-21.557423767263327</v>
      </c>
      <c r="J135" s="92">
        <v>13.58</v>
      </c>
      <c r="K135" s="92">
        <v>13.58</v>
      </c>
      <c r="L135" s="92">
        <v>6.2</v>
      </c>
      <c r="M135" s="92">
        <v>5.43</v>
      </c>
      <c r="N135" s="92">
        <v>15.47</v>
      </c>
      <c r="O135" s="92">
        <v>13.08</v>
      </c>
      <c r="P135" s="92">
        <v>13.15</v>
      </c>
      <c r="Q135" s="93">
        <v>24.99</v>
      </c>
      <c r="R135" s="93">
        <v>14.86</v>
      </c>
      <c r="S135" s="93" t="s">
        <v>1249</v>
      </c>
      <c r="T135" s="93">
        <v>49.12</v>
      </c>
      <c r="U135" s="91" t="s">
        <v>663</v>
      </c>
      <c r="V135" s="91" t="s">
        <v>1223</v>
      </c>
      <c r="W135" s="91" t="s">
        <v>1287</v>
      </c>
      <c r="X135" s="224"/>
      <c r="Y135" s="317">
        <v>2074.17</v>
      </c>
      <c r="Z135" s="317">
        <f t="shared" si="8"/>
        <v>2102.286058275862</v>
      </c>
      <c r="AA135" s="320">
        <f t="shared" si="9"/>
        <v>495.96911281058533</v>
      </c>
      <c r="AB135" s="317">
        <f t="shared" si="10"/>
        <v>-8634.668690001252</v>
      </c>
    </row>
    <row r="136" spans="1:28" s="2" customFormat="1" ht="12.75" customHeight="1">
      <c r="A136" s="90" t="s">
        <v>84</v>
      </c>
      <c r="B136" s="92">
        <v>1.52</v>
      </c>
      <c r="C136" s="92">
        <v>10.89</v>
      </c>
      <c r="D136" s="301">
        <v>8.615</v>
      </c>
      <c r="E136" s="301">
        <v>7.587</v>
      </c>
      <c r="F136" s="200">
        <v>16.84</v>
      </c>
      <c r="G136" s="92">
        <f t="shared" si="6"/>
        <v>11782.895660183558</v>
      </c>
      <c r="H136" s="203">
        <v>6.39</v>
      </c>
      <c r="I136" s="296">
        <f t="shared" si="7"/>
        <v>-21.722520319368197</v>
      </c>
      <c r="J136" s="92">
        <v>13.84</v>
      </c>
      <c r="K136" s="92">
        <v>13.53</v>
      </c>
      <c r="L136" s="92">
        <v>6.465</v>
      </c>
      <c r="M136" s="92">
        <v>5.6925</v>
      </c>
      <c r="N136" s="92">
        <v>15.71</v>
      </c>
      <c r="O136" s="92">
        <v>13.38</v>
      </c>
      <c r="P136" s="92">
        <v>13.3</v>
      </c>
      <c r="Q136" s="93">
        <v>20.53</v>
      </c>
      <c r="R136" s="93">
        <v>16.21</v>
      </c>
      <c r="S136" s="93">
        <v>20.93</v>
      </c>
      <c r="T136" s="93">
        <v>51.71</v>
      </c>
      <c r="U136" s="91" t="s">
        <v>591</v>
      </c>
      <c r="V136" s="91" t="s">
        <v>1225</v>
      </c>
      <c r="W136" s="91" t="s">
        <v>1296</v>
      </c>
      <c r="X136" s="224"/>
      <c r="Y136" s="317">
        <v>2150.7</v>
      </c>
      <c r="Z136" s="317">
        <f t="shared" si="8"/>
        <v>2191.699562068966</v>
      </c>
      <c r="AA136" s="320">
        <f t="shared" si="9"/>
        <v>606.2049393754265</v>
      </c>
      <c r="AB136" s="317">
        <f t="shared" si="10"/>
        <v>-9632.195660183559</v>
      </c>
    </row>
    <row r="137" spans="1:28" s="2" customFormat="1" ht="12.75" customHeight="1">
      <c r="A137" s="90" t="s">
        <v>1048</v>
      </c>
      <c r="B137" s="92">
        <v>1.53</v>
      </c>
      <c r="C137" s="92">
        <v>10.67</v>
      </c>
      <c r="D137" s="301">
        <v>8.31</v>
      </c>
      <c r="E137" s="301">
        <v>7.29</v>
      </c>
      <c r="F137" s="200">
        <v>16.58</v>
      </c>
      <c r="G137" s="92">
        <f t="shared" si="6"/>
        <v>11800.962472598212</v>
      </c>
      <c r="H137" s="203">
        <v>3.42</v>
      </c>
      <c r="I137" s="296">
        <f t="shared" si="7"/>
        <v>-21.989174292969963</v>
      </c>
      <c r="J137" s="92">
        <v>13.62</v>
      </c>
      <c r="K137" s="92">
        <v>13.56</v>
      </c>
      <c r="L137" s="92">
        <v>6.23</v>
      </c>
      <c r="M137" s="92">
        <v>5.47</v>
      </c>
      <c r="N137" s="92">
        <v>15</v>
      </c>
      <c r="O137" s="92">
        <v>13.06</v>
      </c>
      <c r="P137" s="92">
        <v>12.8</v>
      </c>
      <c r="Q137" s="93">
        <v>18.26</v>
      </c>
      <c r="R137" s="93">
        <v>12.8</v>
      </c>
      <c r="S137" s="93" t="s">
        <v>1249</v>
      </c>
      <c r="T137" s="93">
        <v>85.7</v>
      </c>
      <c r="U137" s="91" t="s">
        <v>598</v>
      </c>
      <c r="V137" s="91" t="s">
        <v>1227</v>
      </c>
      <c r="W137" s="91" t="s">
        <v>1287</v>
      </c>
      <c r="X137" s="224"/>
      <c r="Y137" s="317">
        <v>2161.98</v>
      </c>
      <c r="Z137" s="317">
        <f t="shared" si="8"/>
        <v>2184.0564537931036</v>
      </c>
      <c r="AA137" s="320">
        <f t="shared" si="9"/>
        <v>596.7819291748215</v>
      </c>
      <c r="AB137" s="317">
        <f t="shared" si="10"/>
        <v>-9638.982472598213</v>
      </c>
    </row>
    <row r="138" spans="1:28" s="2" customFormat="1" ht="12.75" customHeight="1">
      <c r="A138" s="90" t="s">
        <v>520</v>
      </c>
      <c r="B138" s="92">
        <v>1.56</v>
      </c>
      <c r="C138" s="92">
        <v>10.89</v>
      </c>
      <c r="D138" s="301">
        <v>8.455</v>
      </c>
      <c r="E138" s="301">
        <v>7.45</v>
      </c>
      <c r="F138" s="200">
        <v>16.81</v>
      </c>
      <c r="G138" s="92">
        <f t="shared" si="6"/>
        <v>10914.06520706831</v>
      </c>
      <c r="H138" s="203">
        <v>3.81</v>
      </c>
      <c r="I138" s="296">
        <f t="shared" si="7"/>
        <v>-21.419865441864854</v>
      </c>
      <c r="J138" s="92">
        <v>13.83</v>
      </c>
      <c r="K138" s="92">
        <v>13.84</v>
      </c>
      <c r="L138" s="92">
        <v>6.345</v>
      </c>
      <c r="M138" s="92">
        <v>5.5875</v>
      </c>
      <c r="N138" s="92">
        <v>15.66</v>
      </c>
      <c r="O138" s="92">
        <v>13.37</v>
      </c>
      <c r="P138" s="92">
        <v>13.27</v>
      </c>
      <c r="Q138" s="93">
        <v>18.69</v>
      </c>
      <c r="R138" s="93">
        <v>18.69</v>
      </c>
      <c r="S138" s="93">
        <v>18.69</v>
      </c>
      <c r="T138" s="93">
        <v>202.7</v>
      </c>
      <c r="U138" s="91" t="s">
        <v>606</v>
      </c>
      <c r="V138" s="91" t="s">
        <v>1226</v>
      </c>
      <c r="W138" s="91" t="s">
        <v>1287</v>
      </c>
      <c r="X138" s="224"/>
      <c r="Y138" s="317">
        <v>2092.49</v>
      </c>
      <c r="Z138" s="317">
        <f t="shared" si="8"/>
        <v>2116.1709893103443</v>
      </c>
      <c r="AA138" s="320">
        <f t="shared" si="9"/>
        <v>513.0875209307244</v>
      </c>
      <c r="AB138" s="317">
        <f t="shared" si="10"/>
        <v>-8821.57520706831</v>
      </c>
    </row>
    <row r="139" spans="1:28" s="2" customFormat="1" ht="12.75" customHeight="1">
      <c r="A139" s="90" t="s">
        <v>650</v>
      </c>
      <c r="B139" s="92">
        <v>1.56</v>
      </c>
      <c r="C139" s="92">
        <v>10.9</v>
      </c>
      <c r="D139" s="301">
        <v>8.574</v>
      </c>
      <c r="E139" s="301">
        <v>7.587</v>
      </c>
      <c r="F139" s="200">
        <v>16.86</v>
      </c>
      <c r="G139" s="92">
        <f t="shared" si="6"/>
        <v>11703.233705188411</v>
      </c>
      <c r="H139" s="203">
        <v>4.64</v>
      </c>
      <c r="I139" s="296">
        <f t="shared" si="7"/>
        <v>-21.67305877667556</v>
      </c>
      <c r="J139" s="92">
        <v>13.85</v>
      </c>
      <c r="K139" s="92">
        <v>13.84</v>
      </c>
      <c r="L139" s="92">
        <v>6.43</v>
      </c>
      <c r="M139" s="92">
        <v>5.69</v>
      </c>
      <c r="N139" s="92">
        <v>15.49</v>
      </c>
      <c r="O139" s="92">
        <v>13.34</v>
      </c>
      <c r="P139" s="92">
        <v>13.15</v>
      </c>
      <c r="Q139" s="93">
        <v>20.11</v>
      </c>
      <c r="R139" s="93">
        <v>13.42</v>
      </c>
      <c r="S139" s="93" t="s">
        <v>1249</v>
      </c>
      <c r="T139" s="93">
        <v>27.31</v>
      </c>
      <c r="U139" s="91" t="s">
        <v>585</v>
      </c>
      <c r="V139" s="91" t="s">
        <v>1225</v>
      </c>
      <c r="W139" s="91" t="s">
        <v>1296</v>
      </c>
      <c r="X139" s="224"/>
      <c r="Y139" s="317">
        <v>2150.38</v>
      </c>
      <c r="Z139" s="317">
        <f t="shared" si="8"/>
        <v>2180.14608</v>
      </c>
      <c r="AA139" s="320">
        <f t="shared" si="9"/>
        <v>591.9609203900889</v>
      </c>
      <c r="AB139" s="317">
        <f t="shared" si="10"/>
        <v>-9552.853705188412</v>
      </c>
    </row>
    <row r="140" spans="1:28" s="2" customFormat="1" ht="12.75" customHeight="1">
      <c r="A140" s="90" t="s">
        <v>652</v>
      </c>
      <c r="B140" s="92">
        <v>1.56</v>
      </c>
      <c r="C140" s="92">
        <v>10.96</v>
      </c>
      <c r="D140" s="301">
        <v>8.534</v>
      </c>
      <c r="E140" s="301">
        <v>7.556</v>
      </c>
      <c r="F140" s="200">
        <v>16.91</v>
      </c>
      <c r="G140" s="92">
        <f t="shared" si="6"/>
        <v>10909.276480832654</v>
      </c>
      <c r="H140" s="203">
        <v>5.45</v>
      </c>
      <c r="I140" s="296">
        <f t="shared" si="7"/>
        <v>-21.317959484983806</v>
      </c>
      <c r="J140" s="92">
        <v>13.89</v>
      </c>
      <c r="K140" s="92">
        <v>13.89</v>
      </c>
      <c r="L140" s="92">
        <v>6.3975</v>
      </c>
      <c r="M140" s="92">
        <v>5.67</v>
      </c>
      <c r="N140" s="92">
        <v>15.53</v>
      </c>
      <c r="O140" s="92">
        <v>13.4</v>
      </c>
      <c r="P140" s="92">
        <v>13.23</v>
      </c>
      <c r="Q140" s="93">
        <v>20.48</v>
      </c>
      <c r="R140" s="93">
        <v>15.2</v>
      </c>
      <c r="S140" s="93">
        <v>20.48</v>
      </c>
      <c r="T140" s="93">
        <v>199.7</v>
      </c>
      <c r="U140" s="91" t="s">
        <v>600</v>
      </c>
      <c r="V140" s="91" t="s">
        <v>1226</v>
      </c>
      <c r="W140" s="91" t="s">
        <v>1287</v>
      </c>
      <c r="X140" s="224"/>
      <c r="Y140" s="317">
        <v>2086.65</v>
      </c>
      <c r="Z140" s="317">
        <f t="shared" si="8"/>
        <v>2120.414629310345</v>
      </c>
      <c r="AA140" s="320">
        <f t="shared" si="9"/>
        <v>518.3194058608368</v>
      </c>
      <c r="AB140" s="317">
        <f t="shared" si="10"/>
        <v>-8822.626480832654</v>
      </c>
    </row>
    <row r="141" spans="1:28" s="2" customFormat="1" ht="12.75" customHeight="1">
      <c r="A141" s="90" t="s">
        <v>309</v>
      </c>
      <c r="B141" s="92">
        <v>1.56</v>
      </c>
      <c r="C141" s="92">
        <v>10.7</v>
      </c>
      <c r="D141" s="301">
        <v>8.119</v>
      </c>
      <c r="E141" s="301">
        <v>7.099</v>
      </c>
      <c r="F141" s="200">
        <v>16.62</v>
      </c>
      <c r="G141" s="92">
        <f t="shared" si="6"/>
        <v>9279.737942818541</v>
      </c>
      <c r="H141" s="203">
        <v>5.17</v>
      </c>
      <c r="I141" s="296">
        <f t="shared" si="7"/>
        <v>-20.905357120383865</v>
      </c>
      <c r="J141" s="92">
        <v>13.65</v>
      </c>
      <c r="K141" s="92">
        <v>13.65</v>
      </c>
      <c r="L141" s="92">
        <v>6.09</v>
      </c>
      <c r="M141" s="92">
        <v>5.325</v>
      </c>
      <c r="N141" s="92">
        <v>15.47</v>
      </c>
      <c r="O141" s="92">
        <v>13.18</v>
      </c>
      <c r="P141" s="92">
        <v>13.12</v>
      </c>
      <c r="Q141" s="93">
        <v>26.28</v>
      </c>
      <c r="R141" s="93">
        <v>17.7</v>
      </c>
      <c r="S141" s="93">
        <v>27.4</v>
      </c>
      <c r="T141" s="93">
        <v>49.46</v>
      </c>
      <c r="U141" s="91" t="s">
        <v>606</v>
      </c>
      <c r="V141" s="91" t="s">
        <v>1223</v>
      </c>
      <c r="W141" s="91" t="s">
        <v>1287</v>
      </c>
      <c r="X141" s="224"/>
      <c r="Y141" s="317">
        <v>1962.31</v>
      </c>
      <c r="Z141" s="317">
        <f t="shared" si="8"/>
        <v>1992.1232506896552</v>
      </c>
      <c r="AA141" s="320">
        <f t="shared" si="9"/>
        <v>360.1519528090138</v>
      </c>
      <c r="AB141" s="317">
        <f t="shared" si="10"/>
        <v>-7317.427942818542</v>
      </c>
    </row>
    <row r="142" spans="1:28" s="2" customFormat="1" ht="12.75" customHeight="1">
      <c r="A142" s="90" t="s">
        <v>529</v>
      </c>
      <c r="B142" s="92">
        <v>1.569</v>
      </c>
      <c r="C142" s="92">
        <v>11.38</v>
      </c>
      <c r="D142" s="301">
        <v>9.419</v>
      </c>
      <c r="E142" s="301">
        <v>8.534</v>
      </c>
      <c r="F142" s="200">
        <v>17.38</v>
      </c>
      <c r="G142" s="92">
        <f t="shared" si="6"/>
        <v>14518.63493915688</v>
      </c>
      <c r="H142" s="203">
        <v>7.62</v>
      </c>
      <c r="I142" s="296">
        <f t="shared" si="7"/>
        <v>-22.089257853544</v>
      </c>
      <c r="J142" s="92">
        <v>14.34</v>
      </c>
      <c r="K142" s="92">
        <v>14.38</v>
      </c>
      <c r="L142" s="92">
        <v>7.07</v>
      </c>
      <c r="M142" s="92">
        <v>6.4</v>
      </c>
      <c r="N142" s="92">
        <v>16.03</v>
      </c>
      <c r="O142" s="92">
        <v>13.8</v>
      </c>
      <c r="P142" s="92">
        <v>13.64</v>
      </c>
      <c r="Q142" s="93">
        <v>15.04</v>
      </c>
      <c r="R142" s="93">
        <v>12.36</v>
      </c>
      <c r="S142" s="93">
        <v>16.15</v>
      </c>
      <c r="T142" s="93">
        <v>30.36</v>
      </c>
      <c r="U142" s="91" t="s">
        <v>530</v>
      </c>
      <c r="V142" s="91" t="s">
        <v>531</v>
      </c>
      <c r="W142" s="91" t="s">
        <v>1296</v>
      </c>
      <c r="X142" s="224"/>
      <c r="Y142" s="317">
        <v>2356.97</v>
      </c>
      <c r="Z142" s="317">
        <f t="shared" si="8"/>
        <v>2411.2814186206897</v>
      </c>
      <c r="AA142" s="320">
        <f t="shared" si="9"/>
        <v>876.9222966957715</v>
      </c>
      <c r="AB142" s="317">
        <f t="shared" si="10"/>
        <v>-12161.66493915688</v>
      </c>
    </row>
    <row r="143" spans="1:28" s="2" customFormat="1" ht="12.75" customHeight="1">
      <c r="A143" s="90" t="s">
        <v>616</v>
      </c>
      <c r="B143" s="92">
        <v>1.57</v>
      </c>
      <c r="C143" s="92">
        <v>11.47</v>
      </c>
      <c r="D143" s="301">
        <v>9.37</v>
      </c>
      <c r="E143" s="301">
        <v>8.595</v>
      </c>
      <c r="F143" s="200">
        <v>17.42</v>
      </c>
      <c r="G143" s="92">
        <f t="shared" si="6"/>
        <v>13314.474191345489</v>
      </c>
      <c r="H143" s="203">
        <v>4.92</v>
      </c>
      <c r="I143" s="296">
        <f t="shared" si="7"/>
        <v>-21.673240201699144</v>
      </c>
      <c r="J143" s="92">
        <v>14.43</v>
      </c>
      <c r="K143" s="92">
        <v>14.39</v>
      </c>
      <c r="L143" s="92">
        <v>7.03</v>
      </c>
      <c r="M143" s="92">
        <v>6.45</v>
      </c>
      <c r="N143" s="92">
        <v>16.26</v>
      </c>
      <c r="O143" s="92">
        <v>13.93</v>
      </c>
      <c r="P143" s="92">
        <v>13.81</v>
      </c>
      <c r="Q143" s="93">
        <v>19.3</v>
      </c>
      <c r="R143" s="93">
        <v>12.7</v>
      </c>
      <c r="S143" s="93">
        <v>19</v>
      </c>
      <c r="T143" s="94">
        <v>49.6</v>
      </c>
      <c r="U143" s="91" t="s">
        <v>578</v>
      </c>
      <c r="V143" s="91" t="s">
        <v>1286</v>
      </c>
      <c r="W143" s="91" t="s">
        <v>1287</v>
      </c>
      <c r="X143" s="224"/>
      <c r="Y143" s="317">
        <v>2273.31</v>
      </c>
      <c r="Z143" s="317">
        <f t="shared" si="8"/>
        <v>2306.9578800000004</v>
      </c>
      <c r="AA143" s="320">
        <f t="shared" si="9"/>
        <v>748.304235416891</v>
      </c>
      <c r="AB143" s="317">
        <f t="shared" si="10"/>
        <v>-11041.16419134549</v>
      </c>
    </row>
    <row r="144" spans="1:28" s="2" customFormat="1" ht="12.75" customHeight="1">
      <c r="A144" s="90" t="s">
        <v>1266</v>
      </c>
      <c r="B144" s="92">
        <v>1.62</v>
      </c>
      <c r="C144" s="92">
        <v>11.28</v>
      </c>
      <c r="D144" s="301">
        <v>8.82</v>
      </c>
      <c r="E144" s="301">
        <v>7.88</v>
      </c>
      <c r="F144" s="200">
        <v>17.17</v>
      </c>
      <c r="G144" s="92">
        <f aca="true" t="shared" si="11" ref="G144:G200">IF(Y144&gt;0,((AA144/9000*L$6+(1-AA144/9000)*F$6)+H144)/(H144/290+1),0)</f>
        <v>11701.302418228956</v>
      </c>
      <c r="H144" s="203">
        <v>4.35</v>
      </c>
      <c r="I144" s="296">
        <f aca="true" t="shared" si="12" ref="I144:I200">IF(G144&gt;0,F144+2.15-10*LOG(G144),0)</f>
        <v>-21.362342037606737</v>
      </c>
      <c r="J144" s="92">
        <v>14.2</v>
      </c>
      <c r="K144" s="92">
        <v>14.18</v>
      </c>
      <c r="L144" s="92">
        <v>6.62</v>
      </c>
      <c r="M144" s="92">
        <v>5.91</v>
      </c>
      <c r="N144" s="92">
        <v>15.8</v>
      </c>
      <c r="O144" s="92">
        <v>13.69</v>
      </c>
      <c r="P144" s="92">
        <v>13.53</v>
      </c>
      <c r="Q144" s="93">
        <v>18.8</v>
      </c>
      <c r="R144" s="93">
        <v>15.3</v>
      </c>
      <c r="S144" s="93">
        <v>20</v>
      </c>
      <c r="T144" s="93">
        <v>52.1</v>
      </c>
      <c r="U144" s="91" t="s">
        <v>1011</v>
      </c>
      <c r="V144" s="91" t="s">
        <v>1225</v>
      </c>
      <c r="W144" s="91" t="s">
        <v>1296</v>
      </c>
      <c r="X144" s="224"/>
      <c r="Y144" s="317">
        <v>2151.2</v>
      </c>
      <c r="Z144" s="317">
        <f aca="true" t="shared" si="13" ref="Z144:Z199">(Y144-H144)*(H144/290+1)+H144*((H144/290+1)-1)</f>
        <v>2179.118</v>
      </c>
      <c r="AA144" s="320">
        <f aca="true" t="shared" si="14" ref="AA144:AA200">(Z144-1700)*1.232876712</f>
        <v>590.6934245000159</v>
      </c>
      <c r="AB144" s="317">
        <f t="shared" si="10"/>
        <v>-9550.102418228955</v>
      </c>
    </row>
    <row r="145" spans="1:28" s="2" customFormat="1" ht="12.75" customHeight="1">
      <c r="A145" s="90" t="s">
        <v>615</v>
      </c>
      <c r="B145" s="92">
        <v>1.62</v>
      </c>
      <c r="C145" s="92">
        <v>11.18</v>
      </c>
      <c r="D145" s="301">
        <v>8.954</v>
      </c>
      <c r="E145" s="301">
        <v>8.013</v>
      </c>
      <c r="F145" s="200">
        <v>17.11</v>
      </c>
      <c r="G145" s="92">
        <f t="shared" si="11"/>
        <v>13048.024410410315</v>
      </c>
      <c r="H145" s="203">
        <v>4.67</v>
      </c>
      <c r="I145" s="296">
        <f t="shared" si="12"/>
        <v>-21.895447605166304</v>
      </c>
      <c r="J145" s="92">
        <v>14.11</v>
      </c>
      <c r="K145" s="92">
        <v>14.11</v>
      </c>
      <c r="L145" s="92">
        <v>6.712</v>
      </c>
      <c r="M145" s="92">
        <v>6.0075</v>
      </c>
      <c r="N145" s="92">
        <v>15.47</v>
      </c>
      <c r="O145" s="92">
        <v>13.54</v>
      </c>
      <c r="P145" s="92">
        <v>13.25</v>
      </c>
      <c r="Q145" s="93">
        <v>17.2</v>
      </c>
      <c r="R145" s="93">
        <v>12.11</v>
      </c>
      <c r="S145" s="93">
        <v>17.18</v>
      </c>
      <c r="T145" s="93">
        <v>17.14</v>
      </c>
      <c r="U145" s="91" t="s">
        <v>653</v>
      </c>
      <c r="V145" s="91" t="s">
        <v>1225</v>
      </c>
      <c r="W145" s="91" t="s">
        <v>1296</v>
      </c>
      <c r="X145" s="224"/>
      <c r="Y145" s="317">
        <v>2253.66</v>
      </c>
      <c r="Z145" s="317">
        <f t="shared" si="13"/>
        <v>2285.281697241379</v>
      </c>
      <c r="AA145" s="320">
        <f t="shared" si="14"/>
        <v>721.5801744887307</v>
      </c>
      <c r="AB145" s="317">
        <f t="shared" si="10"/>
        <v>-10794.364410410315</v>
      </c>
    </row>
    <row r="146" spans="1:28" s="2" customFormat="1" ht="12.75" customHeight="1">
      <c r="A146" s="90" t="s">
        <v>654</v>
      </c>
      <c r="B146" s="92">
        <v>1.63</v>
      </c>
      <c r="C146" s="92">
        <v>11</v>
      </c>
      <c r="D146" s="301">
        <v>8.5</v>
      </c>
      <c r="E146" s="301">
        <v>7.5</v>
      </c>
      <c r="F146" s="200">
        <v>16.93</v>
      </c>
      <c r="G146" s="92">
        <f t="shared" si="11"/>
        <v>10021.814379479996</v>
      </c>
      <c r="H146" s="203">
        <v>5.79</v>
      </c>
      <c r="I146" s="296">
        <f t="shared" si="12"/>
        <v>-20.92946354631352</v>
      </c>
      <c r="J146" s="92">
        <v>13.94</v>
      </c>
      <c r="K146" s="92">
        <v>13.93</v>
      </c>
      <c r="L146" s="92">
        <v>6.38</v>
      </c>
      <c r="M146" s="92">
        <v>5.63</v>
      </c>
      <c r="N146" s="92">
        <v>15.66</v>
      </c>
      <c r="O146" s="92">
        <v>13.45</v>
      </c>
      <c r="P146" s="92">
        <v>13.34</v>
      </c>
      <c r="Q146" s="93">
        <v>23.9</v>
      </c>
      <c r="R146" s="93">
        <v>15.3</v>
      </c>
      <c r="S146" s="93">
        <v>24.1</v>
      </c>
      <c r="T146" s="93">
        <v>50.2</v>
      </c>
      <c r="U146" s="91" t="s">
        <v>634</v>
      </c>
      <c r="V146" s="91" t="s">
        <v>1223</v>
      </c>
      <c r="W146" s="91" t="s">
        <v>1287</v>
      </c>
      <c r="X146" s="224"/>
      <c r="Y146" s="317">
        <v>2017.3</v>
      </c>
      <c r="Z146" s="317">
        <f t="shared" si="13"/>
        <v>2051.7864379310345</v>
      </c>
      <c r="AA146" s="320">
        <f t="shared" si="14"/>
        <v>433.70930692260583</v>
      </c>
      <c r="AB146" s="317">
        <f t="shared" si="10"/>
        <v>-8004.514379479996</v>
      </c>
    </row>
    <row r="147" spans="1:28" s="2" customFormat="1" ht="12" customHeight="1">
      <c r="A147" s="96" t="s">
        <v>1004</v>
      </c>
      <c r="B147" s="64">
        <v>1.64</v>
      </c>
      <c r="C147" s="64">
        <v>11.12</v>
      </c>
      <c r="D147" s="301">
        <v>8.656</v>
      </c>
      <c r="E147" s="301">
        <v>7.68</v>
      </c>
      <c r="F147" s="200">
        <v>17</v>
      </c>
      <c r="G147" s="92">
        <f t="shared" si="11"/>
        <v>10561.194664563682</v>
      </c>
      <c r="H147" s="203">
        <v>9.01</v>
      </c>
      <c r="I147" s="296">
        <f t="shared" si="12"/>
        <v>-21.087130476373474</v>
      </c>
      <c r="J147" s="92">
        <v>14.02</v>
      </c>
      <c r="K147" s="92">
        <v>14</v>
      </c>
      <c r="L147" s="92">
        <v>6.495</v>
      </c>
      <c r="M147" s="92">
        <v>5.76</v>
      </c>
      <c r="N147" s="92">
        <v>15.76</v>
      </c>
      <c r="O147" s="92">
        <v>13.54</v>
      </c>
      <c r="P147" s="92">
        <v>13.43</v>
      </c>
      <c r="Q147" s="93">
        <v>19.9</v>
      </c>
      <c r="R147" s="93">
        <v>16</v>
      </c>
      <c r="S147" s="93">
        <v>20</v>
      </c>
      <c r="T147" s="93">
        <v>12.4</v>
      </c>
      <c r="U147" s="91" t="s">
        <v>663</v>
      </c>
      <c r="V147" s="91" t="s">
        <v>1227</v>
      </c>
      <c r="W147" s="91" t="s">
        <v>1287</v>
      </c>
      <c r="X147" s="224"/>
      <c r="Y147" s="317">
        <v>2048.22</v>
      </c>
      <c r="Z147" s="317">
        <f t="shared" si="13"/>
        <v>2102.846076551724</v>
      </c>
      <c r="AA147" s="320">
        <f t="shared" si="14"/>
        <v>496.65954630118955</v>
      </c>
      <c r="AB147" s="317">
        <f t="shared" si="10"/>
        <v>-8512.974664563682</v>
      </c>
    </row>
    <row r="148" spans="1:28" s="2" customFormat="1" ht="12" customHeight="1">
      <c r="A148" s="96" t="s">
        <v>1201</v>
      </c>
      <c r="B148" s="64">
        <v>1.65</v>
      </c>
      <c r="C148" s="64">
        <v>11.4</v>
      </c>
      <c r="D148" s="301">
        <v>9.088</v>
      </c>
      <c r="E148" s="301">
        <v>8.083</v>
      </c>
      <c r="F148" s="200">
        <v>15.96</v>
      </c>
      <c r="G148" s="92">
        <f t="shared" si="11"/>
        <v>11833.447928251659</v>
      </c>
      <c r="H148" s="203">
        <v>4</v>
      </c>
      <c r="I148" s="296">
        <f t="shared" si="12"/>
        <v>-22.621113040565334</v>
      </c>
      <c r="J148" s="92">
        <v>13</v>
      </c>
      <c r="K148" s="92">
        <v>12.97</v>
      </c>
      <c r="L148" s="92">
        <v>6.8175</v>
      </c>
      <c r="M148" s="92">
        <v>6.06</v>
      </c>
      <c r="N148" s="92">
        <v>14.75</v>
      </c>
      <c r="O148" s="92">
        <v>12.52</v>
      </c>
      <c r="P148" s="92">
        <v>12.45</v>
      </c>
      <c r="Q148" s="93">
        <v>20.5</v>
      </c>
      <c r="R148" s="93">
        <v>14.1</v>
      </c>
      <c r="S148" s="93">
        <v>19</v>
      </c>
      <c r="T148" s="93">
        <v>50.2</v>
      </c>
      <c r="U148" s="91" t="s">
        <v>635</v>
      </c>
      <c r="V148" s="91" t="s">
        <v>1224</v>
      </c>
      <c r="W148" s="91" t="s">
        <v>1296</v>
      </c>
      <c r="X148" s="224"/>
      <c r="Y148" s="317">
        <v>2162.53</v>
      </c>
      <c r="Z148" s="317">
        <f t="shared" si="13"/>
        <v>2188.358</v>
      </c>
      <c r="AA148" s="320">
        <f t="shared" si="14"/>
        <v>602.0852053188962</v>
      </c>
      <c r="AB148" s="317">
        <f t="shared" si="10"/>
        <v>-9670.917928251658</v>
      </c>
    </row>
    <row r="149" spans="1:28" s="2" customFormat="1" ht="12.75" customHeight="1">
      <c r="A149" s="96" t="s">
        <v>1192</v>
      </c>
      <c r="B149" s="64">
        <v>1.66</v>
      </c>
      <c r="C149" s="64">
        <v>10.95</v>
      </c>
      <c r="D149" s="301">
        <v>8.378</v>
      </c>
      <c r="E149" s="301">
        <v>7.377</v>
      </c>
      <c r="F149" s="200">
        <v>16.84</v>
      </c>
      <c r="G149" s="92">
        <f t="shared" si="11"/>
        <v>10128.340611285957</v>
      </c>
      <c r="H149" s="203">
        <v>4.29</v>
      </c>
      <c r="I149" s="296">
        <f t="shared" si="12"/>
        <v>-21.065382980360962</v>
      </c>
      <c r="J149" s="92">
        <v>13.87</v>
      </c>
      <c r="K149" s="92">
        <v>13.85</v>
      </c>
      <c r="L149" s="92">
        <v>6.285</v>
      </c>
      <c r="M149" s="92">
        <v>5.535</v>
      </c>
      <c r="N149" s="92">
        <v>13.39</v>
      </c>
      <c r="O149" s="92">
        <v>13.38</v>
      </c>
      <c r="P149" s="92">
        <v>13.26</v>
      </c>
      <c r="Q149" s="93">
        <v>20.35</v>
      </c>
      <c r="R149" s="93">
        <v>17.9</v>
      </c>
      <c r="S149" s="93">
        <v>20.4</v>
      </c>
      <c r="T149" s="93">
        <v>50.29</v>
      </c>
      <c r="U149" s="91" t="s">
        <v>598</v>
      </c>
      <c r="V149" s="91" t="s">
        <v>1225</v>
      </c>
      <c r="W149" s="91" t="s">
        <v>1296</v>
      </c>
      <c r="X149" s="224"/>
      <c r="Y149" s="317">
        <v>2030.48</v>
      </c>
      <c r="Z149" s="317">
        <f t="shared" si="13"/>
        <v>2056.227100689655</v>
      </c>
      <c r="AA149" s="320">
        <f t="shared" si="14"/>
        <v>439.18409662355464</v>
      </c>
      <c r="AB149" s="317">
        <f t="shared" si="10"/>
        <v>-8097.860611285958</v>
      </c>
    </row>
    <row r="150" spans="1:28" s="2" customFormat="1" ht="12.75" customHeight="1">
      <c r="A150" s="97" t="s">
        <v>905</v>
      </c>
      <c r="B150" s="64">
        <v>1.66</v>
      </c>
      <c r="C150" s="64">
        <v>11.1</v>
      </c>
      <c r="D150" s="301">
        <v>8.78</v>
      </c>
      <c r="E150" s="301">
        <v>7.68</v>
      </c>
      <c r="F150" s="200">
        <v>17.01</v>
      </c>
      <c r="G150" s="92">
        <f t="shared" si="11"/>
        <v>11626.991661979702</v>
      </c>
      <c r="H150" s="203">
        <v>2.79</v>
      </c>
      <c r="I150" s="296">
        <f t="shared" si="12"/>
        <v>-21.494673610218133</v>
      </c>
      <c r="J150" s="92">
        <v>14.04</v>
      </c>
      <c r="K150" s="92">
        <v>14</v>
      </c>
      <c r="L150" s="92">
        <v>6.59</v>
      </c>
      <c r="M150" s="92">
        <v>5.76</v>
      </c>
      <c r="N150" s="92">
        <v>15.51</v>
      </c>
      <c r="O150" s="92">
        <v>13.51</v>
      </c>
      <c r="P150" s="92">
        <v>13.25</v>
      </c>
      <c r="Q150" s="93">
        <v>19.2</v>
      </c>
      <c r="R150" s="93">
        <v>13.5</v>
      </c>
      <c r="S150" s="93">
        <v>19.5</v>
      </c>
      <c r="T150" s="93">
        <v>50.4</v>
      </c>
      <c r="U150" s="91" t="s">
        <v>663</v>
      </c>
      <c r="V150" s="91" t="s">
        <v>1225</v>
      </c>
      <c r="W150" s="91" t="s">
        <v>1296</v>
      </c>
      <c r="X150" s="224"/>
      <c r="Y150" s="317">
        <v>2150.73</v>
      </c>
      <c r="Z150" s="317">
        <f t="shared" si="13"/>
        <v>2168.631505862069</v>
      </c>
      <c r="AA150" s="320">
        <f t="shared" si="14"/>
        <v>577.7648700868363</v>
      </c>
      <c r="AB150" s="317">
        <f t="shared" si="10"/>
        <v>-9476.261661979703</v>
      </c>
    </row>
    <row r="151" spans="1:28" s="2" customFormat="1" ht="12.75" customHeight="1">
      <c r="A151" s="97" t="s">
        <v>366</v>
      </c>
      <c r="B151" s="64">
        <v>1.67</v>
      </c>
      <c r="C151" s="64">
        <v>11.17</v>
      </c>
      <c r="D151" s="301">
        <v>8.739</v>
      </c>
      <c r="E151" s="301">
        <v>7.777</v>
      </c>
      <c r="F151" s="200">
        <v>17.08</v>
      </c>
      <c r="G151" s="92">
        <f>IF(Y151&gt;0,((AA151/9000*L$6+(1-AA151/9000)*F$6)+H151)/(H151/290+1),0)</f>
        <v>11712.149211102074</v>
      </c>
      <c r="H151" s="203">
        <v>2.86</v>
      </c>
      <c r="I151" s="296">
        <f>IF(G151&gt;0,F151+2.15-10*LOG(G151),0)</f>
        <v>-21.456365965990067</v>
      </c>
      <c r="J151" s="92">
        <v>14.09</v>
      </c>
      <c r="K151" s="92">
        <v>14.08</v>
      </c>
      <c r="L151" s="92">
        <v>6.59</v>
      </c>
      <c r="M151" s="92">
        <v>5.76</v>
      </c>
      <c r="N151" s="92">
        <v>15.54</v>
      </c>
      <c r="O151" s="92">
        <v>13.56</v>
      </c>
      <c r="P151" s="92">
        <v>13.31</v>
      </c>
      <c r="Q151" s="93">
        <v>19.2</v>
      </c>
      <c r="R151" s="93">
        <v>13.38</v>
      </c>
      <c r="S151" s="93">
        <v>19.2</v>
      </c>
      <c r="T151" s="93">
        <v>50.4</v>
      </c>
      <c r="U151" s="91" t="s">
        <v>618</v>
      </c>
      <c r="V151" s="91" t="s">
        <v>1225</v>
      </c>
      <c r="W151" s="91" t="s">
        <v>1296</v>
      </c>
      <c r="X151" s="224"/>
      <c r="Y151" s="317">
        <v>2157.04</v>
      </c>
      <c r="Z151" s="317">
        <f>(Y151-H151)*(H151/290+1)+H151*((H151/290+1)-1)</f>
        <v>2175.4528772413796</v>
      </c>
      <c r="AA151" s="320">
        <f t="shared" si="14"/>
        <v>586.1747800042917</v>
      </c>
      <c r="AB151" s="317">
        <f>Y151-G151</f>
        <v>-9555.109211102073</v>
      </c>
    </row>
    <row r="152" spans="1:28" s="2" customFormat="1" ht="12.75" customHeight="1">
      <c r="A152" s="90" t="s">
        <v>655</v>
      </c>
      <c r="B152" s="92">
        <v>1.69</v>
      </c>
      <c r="C152" s="92">
        <v>10.19</v>
      </c>
      <c r="D152" s="301">
        <v>8.155</v>
      </c>
      <c r="E152" s="301">
        <v>7.112</v>
      </c>
      <c r="F152" s="200">
        <v>15.97</v>
      </c>
      <c r="G152" s="92">
        <f t="shared" si="11"/>
        <v>16283.936937333667</v>
      </c>
      <c r="H152" s="203">
        <v>1.3</v>
      </c>
      <c r="I152" s="296">
        <f t="shared" si="12"/>
        <v>-23.997594118220118</v>
      </c>
      <c r="J152" s="92">
        <v>13.08</v>
      </c>
      <c r="K152" s="92">
        <v>12.98</v>
      </c>
      <c r="L152" s="92">
        <v>6.12</v>
      </c>
      <c r="M152" s="92">
        <v>5.36</v>
      </c>
      <c r="N152" s="92">
        <v>14.08</v>
      </c>
      <c r="O152" s="92">
        <v>12.55</v>
      </c>
      <c r="P152" s="92">
        <v>12.02</v>
      </c>
      <c r="Q152" s="93">
        <v>18.29</v>
      </c>
      <c r="R152" s="93">
        <v>10.35</v>
      </c>
      <c r="S152" s="93" t="s">
        <v>1249</v>
      </c>
      <c r="T152" s="93">
        <v>197.36</v>
      </c>
      <c r="U152" s="91" t="s">
        <v>639</v>
      </c>
      <c r="V152" s="91" t="s">
        <v>1226</v>
      </c>
      <c r="W152" s="91" t="s">
        <v>1287</v>
      </c>
      <c r="X152" s="224"/>
      <c r="Y152" s="317">
        <v>2513.79</v>
      </c>
      <c r="Z152" s="317">
        <f t="shared" si="13"/>
        <v>2523.7587137931037</v>
      </c>
      <c r="AA152" s="320">
        <f t="shared" si="14"/>
        <v>1015.5929345425906</v>
      </c>
      <c r="AB152" s="317">
        <f t="shared" si="10"/>
        <v>-13770.146937333666</v>
      </c>
    </row>
    <row r="153" spans="1:28" s="2" customFormat="1" ht="12.75" customHeight="1">
      <c r="A153" s="90" t="s">
        <v>614</v>
      </c>
      <c r="B153" s="92">
        <v>1.69</v>
      </c>
      <c r="C153" s="92">
        <v>10.97</v>
      </c>
      <c r="D153" s="301">
        <v>8.378</v>
      </c>
      <c r="E153" s="301">
        <v>7.377</v>
      </c>
      <c r="F153" s="200">
        <v>16.87</v>
      </c>
      <c r="G153" s="92">
        <f t="shared" si="11"/>
        <v>10081.862202363469</v>
      </c>
      <c r="H153" s="203">
        <v>3</v>
      </c>
      <c r="I153" s="296">
        <f t="shared" si="12"/>
        <v>-21.015407572598246</v>
      </c>
      <c r="J153" s="92">
        <v>13.89</v>
      </c>
      <c r="K153" s="92">
        <v>13.89</v>
      </c>
      <c r="L153" s="92">
        <v>6.29</v>
      </c>
      <c r="M153" s="92">
        <v>5.54</v>
      </c>
      <c r="N153" s="92">
        <v>15.64</v>
      </c>
      <c r="O153" s="92">
        <v>13.41</v>
      </c>
      <c r="P153" s="92">
        <v>13.32</v>
      </c>
      <c r="Q153" s="93">
        <v>20.71</v>
      </c>
      <c r="R153" s="93">
        <v>17.15</v>
      </c>
      <c r="S153" s="93">
        <v>22.28</v>
      </c>
      <c r="T153" s="93">
        <v>20.7</v>
      </c>
      <c r="U153" s="91" t="s">
        <v>617</v>
      </c>
      <c r="V153" s="91" t="s">
        <v>1225</v>
      </c>
      <c r="W153" s="91" t="s">
        <v>1296</v>
      </c>
      <c r="X153" s="224"/>
      <c r="Y153" s="317">
        <v>2031.24</v>
      </c>
      <c r="Z153" s="317">
        <f t="shared" si="13"/>
        <v>2049.2528275862064</v>
      </c>
      <c r="AA153" s="320">
        <f t="shared" si="14"/>
        <v>430.58567773118506</v>
      </c>
      <c r="AB153" s="317">
        <f t="shared" si="10"/>
        <v>-8050.622202363469</v>
      </c>
    </row>
    <row r="154" spans="1:28" s="2" customFormat="1" ht="12" customHeight="1">
      <c r="A154" s="96" t="s">
        <v>90</v>
      </c>
      <c r="B154" s="64">
        <v>1.706</v>
      </c>
      <c r="C154" s="64">
        <v>11.4</v>
      </c>
      <c r="D154" s="301">
        <v>9.088</v>
      </c>
      <c r="E154" s="301">
        <v>8.083</v>
      </c>
      <c r="F154" s="200">
        <v>17.35</v>
      </c>
      <c r="G154" s="92">
        <f>IF(Y154&gt;0,((AA154/9000*L$6+(1-AA154/9000)*F$6)+H154)/(H154/290+1),0)</f>
        <v>11832.576111616323</v>
      </c>
      <c r="H154" s="203">
        <v>3.98</v>
      </c>
      <c r="I154" s="296">
        <f>IF(G154&gt;0,F154+2.15-10*LOG(G154),0)</f>
        <v>-21.23079306695803</v>
      </c>
      <c r="J154" s="92">
        <v>13</v>
      </c>
      <c r="K154" s="92">
        <v>12.97</v>
      </c>
      <c r="L154" s="92">
        <v>6.8175</v>
      </c>
      <c r="M154" s="92">
        <v>6.06</v>
      </c>
      <c r="N154" s="92">
        <v>14.75</v>
      </c>
      <c r="O154" s="92">
        <v>12.52</v>
      </c>
      <c r="P154" s="92">
        <v>12.45</v>
      </c>
      <c r="Q154" s="93">
        <v>20.5</v>
      </c>
      <c r="R154" s="93">
        <v>14.1</v>
      </c>
      <c r="S154" s="93">
        <v>19</v>
      </c>
      <c r="T154" s="93">
        <v>50.2</v>
      </c>
      <c r="U154" s="91" t="s">
        <v>634</v>
      </c>
      <c r="V154" s="91" t="s">
        <v>1224</v>
      </c>
      <c r="W154" s="91" t="s">
        <v>1287</v>
      </c>
      <c r="X154" s="224"/>
      <c r="Y154" s="317">
        <v>2162.53</v>
      </c>
      <c r="Z154" s="317">
        <f>(Y154-H154)*(H154/290+1)+H154*((H154/290+1)-1)</f>
        <v>2188.22886</v>
      </c>
      <c r="AA154" s="320">
        <f t="shared" si="14"/>
        <v>601.9259916203085</v>
      </c>
      <c r="AB154" s="317">
        <f>Y154-G154</f>
        <v>-9670.046111616322</v>
      </c>
    </row>
    <row r="155" spans="1:28" s="2" customFormat="1" ht="12.75" customHeight="1">
      <c r="A155" s="90" t="s">
        <v>79</v>
      </c>
      <c r="B155" s="92">
        <v>1.7168</v>
      </c>
      <c r="C155" s="92">
        <v>11.31</v>
      </c>
      <c r="D155" s="301">
        <v>8.739</v>
      </c>
      <c r="E155" s="301">
        <v>7.777</v>
      </c>
      <c r="F155" s="200">
        <v>17.22</v>
      </c>
      <c r="G155" s="92">
        <f t="shared" si="11"/>
        <v>11057.200425208734</v>
      </c>
      <c r="H155" s="203">
        <v>4.6</v>
      </c>
      <c r="I155" s="296">
        <f t="shared" si="12"/>
        <v>-21.066451817797194</v>
      </c>
      <c r="J155" s="92">
        <v>14.24</v>
      </c>
      <c r="K155" s="92">
        <v>14.23</v>
      </c>
      <c r="L155" s="92">
        <v>6.56</v>
      </c>
      <c r="M155" s="92">
        <v>5.84</v>
      </c>
      <c r="N155" s="92">
        <v>15.9</v>
      </c>
      <c r="O155" s="92">
        <v>13.73</v>
      </c>
      <c r="P155" s="92">
        <v>13.61</v>
      </c>
      <c r="Q155" s="93">
        <v>21.53</v>
      </c>
      <c r="R155" s="93">
        <v>13.9</v>
      </c>
      <c r="S155" s="93">
        <v>21</v>
      </c>
      <c r="T155" s="93">
        <v>47.06</v>
      </c>
      <c r="U155" s="91" t="s">
        <v>603</v>
      </c>
      <c r="V155" s="91" t="s">
        <v>1223</v>
      </c>
      <c r="W155" s="91" t="s">
        <v>1287</v>
      </c>
      <c r="X155" s="224"/>
      <c r="Y155" s="317">
        <v>2100.85</v>
      </c>
      <c r="Z155" s="317">
        <f t="shared" si="13"/>
        <v>2129.5738275862072</v>
      </c>
      <c r="AA155" s="320">
        <f t="shared" si="14"/>
        <v>529.611568115738</v>
      </c>
      <c r="AB155" s="317">
        <f t="shared" si="10"/>
        <v>-8956.350425208733</v>
      </c>
    </row>
    <row r="156" spans="1:28" s="2" customFormat="1" ht="12.75" customHeight="1">
      <c r="A156" s="90" t="s">
        <v>290</v>
      </c>
      <c r="B156" s="92">
        <v>1.744</v>
      </c>
      <c r="C156" s="92">
        <v>11.26</v>
      </c>
      <c r="D156" s="301">
        <v>8.866</v>
      </c>
      <c r="E156" s="301">
        <v>7.91</v>
      </c>
      <c r="F156" s="200">
        <v>17.23</v>
      </c>
      <c r="G156" s="92">
        <f>IF(Y156&gt;0,((AA156/9000*L$6+(1-AA156/9000)*F$6)+H156)/(H156/290+1),0)</f>
        <v>11130.700006534697</v>
      </c>
      <c r="H156" s="203">
        <v>4.22</v>
      </c>
      <c r="I156" s="296">
        <f>IF(G156&gt;0,F156+2.15-10*LOG(G156),0)</f>
        <v>-21.085224778491376</v>
      </c>
      <c r="J156" s="92">
        <v>14.21</v>
      </c>
      <c r="K156" s="92">
        <v>14.23</v>
      </c>
      <c r="L156" s="92">
        <v>6.65</v>
      </c>
      <c r="M156" s="92">
        <v>5.93</v>
      </c>
      <c r="N156" s="92">
        <v>15.96</v>
      </c>
      <c r="O156" s="92">
        <v>13.73</v>
      </c>
      <c r="P156" s="92">
        <v>13.61</v>
      </c>
      <c r="Q156" s="93">
        <v>21.76</v>
      </c>
      <c r="R156" s="93">
        <v>13.63</v>
      </c>
      <c r="S156" s="93">
        <v>22.11</v>
      </c>
      <c r="T156" s="93">
        <v>66.03</v>
      </c>
      <c r="U156" s="91" t="s">
        <v>796</v>
      </c>
      <c r="V156" s="91" t="s">
        <v>1223</v>
      </c>
      <c r="W156" s="91" t="s">
        <v>1287</v>
      </c>
      <c r="X156" s="224"/>
      <c r="Y156" s="317">
        <v>2107.77</v>
      </c>
      <c r="Z156" s="317">
        <f>(Y156-H156)*(H156/290+1)+H156*((H156/290+1)-1)</f>
        <v>2134.221687586207</v>
      </c>
      <c r="AA156" s="320">
        <f t="shared" si="14"/>
        <v>535.3418064703739</v>
      </c>
      <c r="AB156" s="317">
        <f>Y156-G156</f>
        <v>-9022.930006534696</v>
      </c>
    </row>
    <row r="157" spans="1:28" s="2" customFormat="1" ht="12.75" customHeight="1">
      <c r="A157" s="90" t="s">
        <v>630</v>
      </c>
      <c r="B157" s="92">
        <v>1.876</v>
      </c>
      <c r="C157" s="92">
        <v>11.28</v>
      </c>
      <c r="D157" s="301">
        <v>8.697</v>
      </c>
      <c r="E157" s="301">
        <v>7.713</v>
      </c>
      <c r="F157" s="200">
        <v>17.19</v>
      </c>
      <c r="G157" s="92">
        <f t="shared" si="11"/>
        <v>10117.848712435747</v>
      </c>
      <c r="H157" s="203">
        <v>4.3</v>
      </c>
      <c r="I157" s="296">
        <f t="shared" si="12"/>
        <v>-20.710881813143406</v>
      </c>
      <c r="J157" s="92">
        <v>14.21</v>
      </c>
      <c r="K157" s="92">
        <v>14.2</v>
      </c>
      <c r="L157" s="92">
        <v>6.522</v>
      </c>
      <c r="M157" s="92">
        <v>5.784</v>
      </c>
      <c r="N157" s="92">
        <v>15.85</v>
      </c>
      <c r="O157" s="92">
        <v>13.7</v>
      </c>
      <c r="P157" s="92">
        <v>13.58</v>
      </c>
      <c r="Q157" s="93">
        <v>20.88</v>
      </c>
      <c r="R157" s="93">
        <v>15.37</v>
      </c>
      <c r="S157" s="93">
        <v>20.78</v>
      </c>
      <c r="T157" s="93">
        <v>49.67</v>
      </c>
      <c r="U157" s="91" t="s">
        <v>576</v>
      </c>
      <c r="V157" s="91" t="s">
        <v>1225</v>
      </c>
      <c r="W157" s="91" t="s">
        <v>1296</v>
      </c>
      <c r="X157" s="224"/>
      <c r="Y157" s="317">
        <v>2029.64</v>
      </c>
      <c r="Z157" s="317">
        <f t="shared" si="13"/>
        <v>2055.4346620689653</v>
      </c>
      <c r="AA157" s="320">
        <f t="shared" si="14"/>
        <v>438.207117502417</v>
      </c>
      <c r="AB157" s="317">
        <f t="shared" si="10"/>
        <v>-8088.208712435747</v>
      </c>
    </row>
    <row r="158" spans="1:28" s="2" customFormat="1" ht="12.75" customHeight="1">
      <c r="A158" s="90" t="s">
        <v>274</v>
      </c>
      <c r="B158" s="92">
        <v>1.96</v>
      </c>
      <c r="C158" s="92">
        <v>11.21</v>
      </c>
      <c r="D158" s="301">
        <v>8.46</v>
      </c>
      <c r="E158" s="301">
        <v>7.47</v>
      </c>
      <c r="F158" s="200">
        <v>17.07</v>
      </c>
      <c r="G158" s="92">
        <f t="shared" si="11"/>
        <v>8548.10720623624</v>
      </c>
      <c r="H158" s="203">
        <v>5.47</v>
      </c>
      <c r="I158" s="296">
        <f t="shared" si="12"/>
        <v>-20.098699602380385</v>
      </c>
      <c r="J158" s="92">
        <v>14.13</v>
      </c>
      <c r="K158" s="92">
        <v>14.1</v>
      </c>
      <c r="L158" s="92">
        <v>6.35</v>
      </c>
      <c r="M158" s="92">
        <v>5.6</v>
      </c>
      <c r="N158" s="92">
        <v>15.87</v>
      </c>
      <c r="O158" s="92">
        <v>13.65</v>
      </c>
      <c r="P158" s="92">
        <v>13.58</v>
      </c>
      <c r="Q158" s="93">
        <v>29.1</v>
      </c>
      <c r="R158" s="93">
        <v>20.9</v>
      </c>
      <c r="S158" s="93">
        <v>25.1</v>
      </c>
      <c r="T158" s="93">
        <v>50.5</v>
      </c>
      <c r="U158" s="91" t="s">
        <v>589</v>
      </c>
      <c r="V158" s="91" t="s">
        <v>1223</v>
      </c>
      <c r="W158" s="91" t="s">
        <v>1287</v>
      </c>
      <c r="X158" s="224"/>
      <c r="Y158" s="317">
        <v>1905.07</v>
      </c>
      <c r="Z158" s="317">
        <f t="shared" si="13"/>
        <v>1935.5335617241378</v>
      </c>
      <c r="AA158" s="320">
        <f t="shared" si="14"/>
        <v>290.3838431441041</v>
      </c>
      <c r="AB158" s="317">
        <f t="shared" si="10"/>
        <v>-6643.03720623624</v>
      </c>
    </row>
    <row r="159" spans="1:28" s="2" customFormat="1" ht="12.75" customHeight="1">
      <c r="A159" s="90" t="s">
        <v>150</v>
      </c>
      <c r="B159" s="92">
        <v>1.96</v>
      </c>
      <c r="C159" s="92">
        <v>11.77</v>
      </c>
      <c r="D159" s="301">
        <v>9.519</v>
      </c>
      <c r="E159" s="301">
        <v>8.697</v>
      </c>
      <c r="F159" s="200">
        <v>17.77</v>
      </c>
      <c r="G159" s="92">
        <f t="shared" si="11"/>
        <v>11894.61898226826</v>
      </c>
      <c r="H159" s="203">
        <v>5.38</v>
      </c>
      <c r="I159" s="296">
        <f t="shared" si="12"/>
        <v>-20.833505349358187</v>
      </c>
      <c r="J159" s="92">
        <v>14.72</v>
      </c>
      <c r="K159" s="92">
        <v>14.76</v>
      </c>
      <c r="L159" s="92">
        <v>7.14</v>
      </c>
      <c r="M159" s="92">
        <v>6.53</v>
      </c>
      <c r="N159" s="92">
        <v>16.26</v>
      </c>
      <c r="O159" s="92">
        <v>14.15</v>
      </c>
      <c r="P159" s="92">
        <v>13.95</v>
      </c>
      <c r="Q159" s="93">
        <v>19.92</v>
      </c>
      <c r="R159" s="93">
        <v>12.02</v>
      </c>
      <c r="S159" s="93">
        <v>17.69</v>
      </c>
      <c r="T159" s="93">
        <v>52.5</v>
      </c>
      <c r="U159" s="91" t="s">
        <v>651</v>
      </c>
      <c r="V159" s="91" t="s">
        <v>1225</v>
      </c>
      <c r="W159" s="91" t="s">
        <v>1296</v>
      </c>
      <c r="X159" s="224"/>
      <c r="Y159" s="317">
        <v>2162.63</v>
      </c>
      <c r="Z159" s="317">
        <f t="shared" si="13"/>
        <v>2197.3705151724134</v>
      </c>
      <c r="AA159" s="320">
        <f t="shared" si="14"/>
        <v>613.1965253915112</v>
      </c>
      <c r="AB159" s="317">
        <f t="shared" si="10"/>
        <v>-9731.98898226826</v>
      </c>
    </row>
    <row r="160" spans="1:28" s="2" customFormat="1" ht="12.75" customHeight="1">
      <c r="A160" s="90" t="s">
        <v>613</v>
      </c>
      <c r="B160" s="92">
        <v>2</v>
      </c>
      <c r="C160" s="92">
        <v>11.77</v>
      </c>
      <c r="D160" s="301">
        <v>9.37</v>
      </c>
      <c r="E160" s="301">
        <v>8.534</v>
      </c>
      <c r="F160" s="200">
        <v>17.73</v>
      </c>
      <c r="G160" s="92">
        <f t="shared" si="11"/>
        <v>10958.559426413563</v>
      </c>
      <c r="H160" s="203">
        <v>6.49</v>
      </c>
      <c r="I160" s="296">
        <f t="shared" si="12"/>
        <v>-20.517534670790692</v>
      </c>
      <c r="J160" s="92">
        <v>14.7</v>
      </c>
      <c r="K160" s="92">
        <v>14.73</v>
      </c>
      <c r="L160" s="92">
        <v>7.0275</v>
      </c>
      <c r="M160" s="92">
        <v>6.4005</v>
      </c>
      <c r="N160" s="92">
        <v>16.17</v>
      </c>
      <c r="O160" s="92">
        <v>14.14</v>
      </c>
      <c r="P160" s="92">
        <v>13.93</v>
      </c>
      <c r="Q160" s="93">
        <v>20.22</v>
      </c>
      <c r="R160" s="93">
        <v>12.97</v>
      </c>
      <c r="S160" s="93">
        <v>17.13</v>
      </c>
      <c r="T160" s="93">
        <v>49.75</v>
      </c>
      <c r="U160" s="91" t="s">
        <v>576</v>
      </c>
      <c r="V160" s="91" t="s">
        <v>1225</v>
      </c>
      <c r="W160" s="91" t="s">
        <v>1296</v>
      </c>
      <c r="X160" s="224"/>
      <c r="Y160" s="317">
        <v>2087</v>
      </c>
      <c r="Z160" s="317">
        <f t="shared" si="13"/>
        <v>2127.215620689655</v>
      </c>
      <c r="AA160" s="320">
        <f t="shared" si="14"/>
        <v>526.7041897509013</v>
      </c>
      <c r="AB160" s="317">
        <f aca="true" t="shared" si="15" ref="AB160:AB199">Y160-G160</f>
        <v>-8871.559426413563</v>
      </c>
    </row>
    <row r="161" spans="1:28" s="2" customFormat="1" ht="12.75" customHeight="1">
      <c r="A161" s="90" t="s">
        <v>659</v>
      </c>
      <c r="B161" s="92">
        <v>2</v>
      </c>
      <c r="C161" s="92">
        <v>11.73</v>
      </c>
      <c r="D161" s="301">
        <v>9.274</v>
      </c>
      <c r="E161" s="301">
        <v>8.378</v>
      </c>
      <c r="F161" s="200">
        <v>17.64</v>
      </c>
      <c r="G161" s="92">
        <f t="shared" si="11"/>
        <v>11155.519484118648</v>
      </c>
      <c r="H161" s="203">
        <v>5.2</v>
      </c>
      <c r="I161" s="296">
        <f t="shared" si="12"/>
        <v>-20.68489799078222</v>
      </c>
      <c r="J161" s="92">
        <v>14.64</v>
      </c>
      <c r="K161" s="92">
        <v>14.65</v>
      </c>
      <c r="L161" s="92">
        <v>6.95</v>
      </c>
      <c r="M161" s="92">
        <v>6.29</v>
      </c>
      <c r="N161" s="92">
        <v>16.13</v>
      </c>
      <c r="O161" s="92">
        <v>14.1</v>
      </c>
      <c r="P161" s="92">
        <v>13.93</v>
      </c>
      <c r="Q161" s="93">
        <v>18.7</v>
      </c>
      <c r="R161" s="93">
        <v>14</v>
      </c>
      <c r="S161" s="93">
        <v>17</v>
      </c>
      <c r="T161" s="93">
        <v>197.1</v>
      </c>
      <c r="U161" s="91" t="s">
        <v>603</v>
      </c>
      <c r="V161" s="91" t="s">
        <v>1226</v>
      </c>
      <c r="W161" s="91" t="s">
        <v>1287</v>
      </c>
      <c r="X161" s="224"/>
      <c r="Y161" s="317">
        <v>2106.41</v>
      </c>
      <c r="Z161" s="317">
        <f t="shared" si="13"/>
        <v>2138.9801103448276</v>
      </c>
      <c r="AA161" s="320">
        <f t="shared" si="14"/>
        <v>541.2083550753282</v>
      </c>
      <c r="AB161" s="317">
        <f t="shared" si="15"/>
        <v>-9049.109484118648</v>
      </c>
    </row>
    <row r="162" spans="1:28" s="170" customFormat="1" ht="12.75" customHeight="1">
      <c r="A162" s="90" t="s">
        <v>922</v>
      </c>
      <c r="B162" s="92">
        <v>2.031</v>
      </c>
      <c r="C162" s="92">
        <v>11.95</v>
      </c>
      <c r="D162" s="313">
        <v>9.469</v>
      </c>
      <c r="E162" s="313">
        <v>8.615</v>
      </c>
      <c r="F162" s="200">
        <v>17.83</v>
      </c>
      <c r="G162" s="92">
        <f t="shared" si="11"/>
        <v>10564.990565209688</v>
      </c>
      <c r="H162" s="203">
        <v>6.99</v>
      </c>
      <c r="I162" s="296">
        <f t="shared" si="12"/>
        <v>-20.25869113553103</v>
      </c>
      <c r="J162" s="92">
        <v>14.87</v>
      </c>
      <c r="K162" s="92">
        <v>14.88</v>
      </c>
      <c r="L162" s="92">
        <v>7.1017</v>
      </c>
      <c r="M162" s="94">
        <v>6.465</v>
      </c>
      <c r="N162" s="92">
        <v>16.45</v>
      </c>
      <c r="O162" s="92">
        <v>14.34</v>
      </c>
      <c r="P162" s="92">
        <v>14.18</v>
      </c>
      <c r="Q162" s="93">
        <v>20.35</v>
      </c>
      <c r="R162" s="93">
        <v>14.86</v>
      </c>
      <c r="S162" s="93">
        <v>20.27</v>
      </c>
      <c r="T162" s="93">
        <v>49.96</v>
      </c>
      <c r="U162" s="169" t="s">
        <v>578</v>
      </c>
      <c r="V162" s="169" t="s">
        <v>1225</v>
      </c>
      <c r="W162" s="169" t="s">
        <v>1296</v>
      </c>
      <c r="X162" s="233"/>
      <c r="Y162" s="317">
        <v>2055.1</v>
      </c>
      <c r="Z162" s="317">
        <f t="shared" si="13"/>
        <v>2097.644996551724</v>
      </c>
      <c r="AA162" s="320">
        <f t="shared" si="14"/>
        <v>490.2472558919408</v>
      </c>
      <c r="AB162" s="317">
        <f t="shared" si="15"/>
        <v>-8509.890565209687</v>
      </c>
    </row>
    <row r="163" spans="1:28" s="172" customFormat="1" ht="12.75" customHeight="1">
      <c r="A163" s="171" t="s">
        <v>923</v>
      </c>
      <c r="B163" s="92">
        <v>2.03</v>
      </c>
      <c r="C163" s="92">
        <v>11.95</v>
      </c>
      <c r="D163" s="301">
        <v>8.5</v>
      </c>
      <c r="E163" s="301">
        <v>8</v>
      </c>
      <c r="F163" s="200">
        <v>17.52</v>
      </c>
      <c r="G163" s="92">
        <f t="shared" si="11"/>
        <v>10181.041611628398</v>
      </c>
      <c r="H163" s="203">
        <v>5.1</v>
      </c>
      <c r="I163" s="296">
        <f t="shared" si="12"/>
        <v>-20.407922124841544</v>
      </c>
      <c r="J163" s="92">
        <v>14.7</v>
      </c>
      <c r="K163" s="92">
        <v>14.72</v>
      </c>
      <c r="L163" s="92">
        <v>6.375</v>
      </c>
      <c r="M163" s="92">
        <v>6</v>
      </c>
      <c r="N163" s="92">
        <v>15.9</v>
      </c>
      <c r="O163" s="92">
        <v>14.14</v>
      </c>
      <c r="P163" s="92">
        <v>14.04</v>
      </c>
      <c r="Q163" s="93">
        <v>20.35</v>
      </c>
      <c r="R163" s="93">
        <v>14.86</v>
      </c>
      <c r="S163" s="93">
        <v>20.27</v>
      </c>
      <c r="T163" s="93">
        <v>49.96</v>
      </c>
      <c r="U163" s="93" t="s">
        <v>578</v>
      </c>
      <c r="V163" s="93" t="s">
        <v>1225</v>
      </c>
      <c r="W163" s="93" t="s">
        <v>1296</v>
      </c>
      <c r="X163" s="221"/>
      <c r="Y163" s="317">
        <v>2031.83</v>
      </c>
      <c r="Z163" s="317">
        <f t="shared" si="13"/>
        <v>2062.462182758621</v>
      </c>
      <c r="AA163" s="320">
        <f t="shared" si="14"/>
        <v>446.87118410379185</v>
      </c>
      <c r="AB163" s="317">
        <f t="shared" si="15"/>
        <v>-8149.211611628398</v>
      </c>
    </row>
    <row r="164" spans="1:28" s="2" customFormat="1" ht="12.75" customHeight="1">
      <c r="A164" s="90" t="s">
        <v>610</v>
      </c>
      <c r="B164" s="92">
        <v>2.05</v>
      </c>
      <c r="C164" s="92">
        <v>11.87</v>
      </c>
      <c r="D164" s="301">
        <v>9.469</v>
      </c>
      <c r="E164" s="301">
        <v>8.574</v>
      </c>
      <c r="F164" s="200">
        <v>17.82</v>
      </c>
      <c r="G164" s="92">
        <f t="shared" si="11"/>
        <v>10767.566489156503</v>
      </c>
      <c r="H164" s="203">
        <v>5.82</v>
      </c>
      <c r="I164" s="296">
        <f t="shared" si="12"/>
        <v>-20.35117562188492</v>
      </c>
      <c r="J164" s="92">
        <v>14.82</v>
      </c>
      <c r="K164" s="92">
        <v>14.82</v>
      </c>
      <c r="L164" s="92">
        <v>7.1</v>
      </c>
      <c r="M164" s="92">
        <v>6.43</v>
      </c>
      <c r="N164" s="92">
        <v>16.37</v>
      </c>
      <c r="O164" s="92">
        <v>14.27</v>
      </c>
      <c r="P164" s="92">
        <v>14.08</v>
      </c>
      <c r="Q164" s="93">
        <v>21.29</v>
      </c>
      <c r="R164" s="93">
        <v>13.27</v>
      </c>
      <c r="S164" s="93">
        <v>22.08</v>
      </c>
      <c r="T164" s="93">
        <v>27.76</v>
      </c>
      <c r="U164" s="91" t="s">
        <v>656</v>
      </c>
      <c r="V164" s="91" t="s">
        <v>1225</v>
      </c>
      <c r="W164" s="91" t="s">
        <v>1296</v>
      </c>
      <c r="X164" s="224"/>
      <c r="Y164" s="317">
        <v>2074.53</v>
      </c>
      <c r="Z164" s="317">
        <f t="shared" si="13"/>
        <v>2110.343671034483</v>
      </c>
      <c r="AA164" s="320">
        <f t="shared" si="14"/>
        <v>505.90315593500316</v>
      </c>
      <c r="AB164" s="317">
        <f t="shared" si="15"/>
        <v>-8693.036489156502</v>
      </c>
    </row>
    <row r="165" spans="1:28" s="2" customFormat="1" ht="12.75" customHeight="1">
      <c r="A165" s="90" t="s">
        <v>612</v>
      </c>
      <c r="B165" s="92">
        <v>2.05</v>
      </c>
      <c r="C165" s="92">
        <v>12.14</v>
      </c>
      <c r="D165" s="301">
        <v>9.995</v>
      </c>
      <c r="E165" s="301">
        <v>9.134</v>
      </c>
      <c r="F165" s="200">
        <v>18.12</v>
      </c>
      <c r="G165" s="92">
        <f t="shared" si="11"/>
        <v>12105.29209395495</v>
      </c>
      <c r="H165" s="203">
        <v>6.37</v>
      </c>
      <c r="I165" s="296">
        <f t="shared" si="12"/>
        <v>-20.559752731881073</v>
      </c>
      <c r="J165" s="92">
        <v>15.09</v>
      </c>
      <c r="K165" s="92">
        <v>15.11</v>
      </c>
      <c r="L165" s="92">
        <v>7.5</v>
      </c>
      <c r="M165" s="92">
        <v>6.847</v>
      </c>
      <c r="N165" s="92">
        <v>16.55</v>
      </c>
      <c r="O165" s="92">
        <v>14.49</v>
      </c>
      <c r="P165" s="92">
        <v>14.28</v>
      </c>
      <c r="Q165" s="93">
        <v>19.27</v>
      </c>
      <c r="R165" s="93">
        <v>12.3</v>
      </c>
      <c r="S165" s="93">
        <v>16.83</v>
      </c>
      <c r="T165" s="93">
        <v>12.57</v>
      </c>
      <c r="U165" s="91" t="s">
        <v>611</v>
      </c>
      <c r="V165" s="91" t="s">
        <v>1225</v>
      </c>
      <c r="W165" s="91" t="s">
        <v>1296</v>
      </c>
      <c r="X165" s="224"/>
      <c r="Y165" s="317">
        <v>2175.55</v>
      </c>
      <c r="Z165" s="317">
        <f t="shared" si="13"/>
        <v>2216.9670810344833</v>
      </c>
      <c r="AA165" s="320">
        <f t="shared" si="14"/>
        <v>637.3566750780312</v>
      </c>
      <c r="AB165" s="317">
        <f t="shared" si="15"/>
        <v>-9929.742093954948</v>
      </c>
    </row>
    <row r="166" spans="1:28" s="2" customFormat="1" ht="12.75" customHeight="1">
      <c r="A166" s="90" t="s">
        <v>80</v>
      </c>
      <c r="B166" s="92">
        <v>2.0617</v>
      </c>
      <c r="C166" s="92">
        <v>11.81</v>
      </c>
      <c r="D166" s="301">
        <v>9.134</v>
      </c>
      <c r="E166" s="301">
        <v>8.228</v>
      </c>
      <c r="F166" s="200">
        <v>17.71</v>
      </c>
      <c r="G166" s="92">
        <f t="shared" si="11"/>
        <v>10404.899456110115</v>
      </c>
      <c r="H166" s="203">
        <v>4.32</v>
      </c>
      <c r="I166" s="296">
        <f t="shared" si="12"/>
        <v>-20.312378879241436</v>
      </c>
      <c r="J166" s="92">
        <v>14.73</v>
      </c>
      <c r="K166" s="92">
        <v>14.72</v>
      </c>
      <c r="L166" s="92">
        <v>6.847</v>
      </c>
      <c r="M166" s="92">
        <v>6.172</v>
      </c>
      <c r="N166" s="92">
        <v>16.32</v>
      </c>
      <c r="O166" s="92">
        <v>14.2</v>
      </c>
      <c r="P166" s="92">
        <v>14.08</v>
      </c>
      <c r="Q166" s="93">
        <v>23.78</v>
      </c>
      <c r="R166" s="93">
        <v>14.43</v>
      </c>
      <c r="S166" s="93">
        <v>20.4</v>
      </c>
      <c r="T166" s="93">
        <v>49.76</v>
      </c>
      <c r="U166" s="91" t="s">
        <v>717</v>
      </c>
      <c r="V166" s="91" t="s">
        <v>1223</v>
      </c>
      <c r="W166" s="91" t="s">
        <v>1287</v>
      </c>
      <c r="X166" s="224"/>
      <c r="Y166" s="317">
        <v>2051.64</v>
      </c>
      <c r="Z166" s="317">
        <f t="shared" si="13"/>
        <v>2077.8823613793106</v>
      </c>
      <c r="AA166" s="320">
        <f t="shared" si="14"/>
        <v>465.8823632201202</v>
      </c>
      <c r="AB166" s="317">
        <f t="shared" si="15"/>
        <v>-8353.259456110116</v>
      </c>
    </row>
    <row r="167" spans="1:28" s="2" customFormat="1" ht="12.75" customHeight="1">
      <c r="A167" s="90" t="s">
        <v>661</v>
      </c>
      <c r="B167" s="92">
        <v>2.07</v>
      </c>
      <c r="C167" s="92">
        <v>11.95</v>
      </c>
      <c r="D167" s="301">
        <v>9.52</v>
      </c>
      <c r="E167" s="301">
        <v>8.66</v>
      </c>
      <c r="F167" s="200">
        <v>17.89</v>
      </c>
      <c r="G167" s="92">
        <f t="shared" si="11"/>
        <v>10221.751886036378</v>
      </c>
      <c r="H167" s="203">
        <v>9.33</v>
      </c>
      <c r="I167" s="296">
        <f t="shared" si="12"/>
        <v>-20.05525335058561</v>
      </c>
      <c r="J167" s="92">
        <v>14.88</v>
      </c>
      <c r="K167" s="92">
        <v>14.91</v>
      </c>
      <c r="L167" s="92">
        <v>7.14</v>
      </c>
      <c r="M167" s="92">
        <v>6.495</v>
      </c>
      <c r="N167" s="92">
        <v>16.54</v>
      </c>
      <c r="O167" s="92">
        <v>14.36</v>
      </c>
      <c r="P167" s="92">
        <v>14.24</v>
      </c>
      <c r="Q167" s="93">
        <v>21.83</v>
      </c>
      <c r="R167" s="93">
        <v>21.69</v>
      </c>
      <c r="S167" s="93">
        <v>30.7</v>
      </c>
      <c r="T167" s="93">
        <v>21.5</v>
      </c>
      <c r="U167" s="91" t="s">
        <v>708</v>
      </c>
      <c r="V167" s="91" t="s">
        <v>1225</v>
      </c>
      <c r="W167" s="91" t="s">
        <v>1296</v>
      </c>
      <c r="X167" s="224"/>
      <c r="Y167" s="317">
        <v>2021.09</v>
      </c>
      <c r="Z167" s="317">
        <f t="shared" si="13"/>
        <v>2076.7833437931035</v>
      </c>
      <c r="AA167" s="320">
        <f t="shared" si="14"/>
        <v>464.5274100320071</v>
      </c>
      <c r="AB167" s="317">
        <f t="shared" si="15"/>
        <v>-8200.661886036378</v>
      </c>
    </row>
    <row r="168" spans="1:28" s="2" customFormat="1" ht="12.75" customHeight="1">
      <c r="A168" s="90" t="s">
        <v>498</v>
      </c>
      <c r="B168" s="92">
        <v>2.08</v>
      </c>
      <c r="C168" s="92">
        <v>11.69</v>
      </c>
      <c r="D168" s="301">
        <v>8.95</v>
      </c>
      <c r="E168" s="301">
        <v>7.98</v>
      </c>
      <c r="F168" s="200">
        <v>17.54</v>
      </c>
      <c r="G168" s="92">
        <f t="shared" si="11"/>
        <v>9005.57922009555</v>
      </c>
      <c r="H168" s="203">
        <v>5.06</v>
      </c>
      <c r="I168" s="296">
        <f t="shared" si="12"/>
        <v>-19.85511650970264</v>
      </c>
      <c r="J168" s="92">
        <v>14.59</v>
      </c>
      <c r="K168" s="92">
        <v>14.56</v>
      </c>
      <c r="L168" s="92">
        <v>6.71</v>
      </c>
      <c r="M168" s="92">
        <v>5.99</v>
      </c>
      <c r="N168" s="92">
        <v>16.3</v>
      </c>
      <c r="O168" s="92">
        <v>14.11</v>
      </c>
      <c r="P168" s="92">
        <v>14.03</v>
      </c>
      <c r="Q168" s="93">
        <v>24.45</v>
      </c>
      <c r="R168" s="93">
        <v>17.7</v>
      </c>
      <c r="S168" s="93">
        <v>24.7</v>
      </c>
      <c r="T168" s="94">
        <v>49.3</v>
      </c>
      <c r="U168" s="91" t="s">
        <v>576</v>
      </c>
      <c r="V168" s="91" t="s">
        <v>1224</v>
      </c>
      <c r="W168" s="91" t="s">
        <v>1287</v>
      </c>
      <c r="X168" s="224"/>
      <c r="Y168" s="317">
        <v>1941.6</v>
      </c>
      <c r="Z168" s="317">
        <f t="shared" si="13"/>
        <v>1970.417572413793</v>
      </c>
      <c r="AA168" s="320">
        <f t="shared" si="14"/>
        <v>333.39152754453914</v>
      </c>
      <c r="AB168" s="317">
        <f t="shared" si="15"/>
        <v>-7063.979220095549</v>
      </c>
    </row>
    <row r="169" spans="1:28" s="2" customFormat="1" ht="12.75" customHeight="1">
      <c r="A169" s="90" t="s">
        <v>662</v>
      </c>
      <c r="B169" s="92">
        <v>2.09</v>
      </c>
      <c r="C169" s="92">
        <v>11.88</v>
      </c>
      <c r="D169" s="301">
        <v>9.274</v>
      </c>
      <c r="E169" s="301">
        <v>8.378</v>
      </c>
      <c r="F169" s="200">
        <v>17.8</v>
      </c>
      <c r="G169" s="92">
        <f t="shared" si="11"/>
        <v>9329.077957708969</v>
      </c>
      <c r="H169" s="203">
        <v>6.37</v>
      </c>
      <c r="I169" s="296">
        <f t="shared" si="12"/>
        <v>-19.748387222387695</v>
      </c>
      <c r="J169" s="92">
        <v>14.81</v>
      </c>
      <c r="K169" s="92">
        <v>14.81</v>
      </c>
      <c r="L169" s="92">
        <v>6.95</v>
      </c>
      <c r="M169" s="92">
        <v>6.29</v>
      </c>
      <c r="N169" s="92">
        <v>16.56</v>
      </c>
      <c r="O169" s="92">
        <v>14.33</v>
      </c>
      <c r="P169" s="92">
        <v>14.25</v>
      </c>
      <c r="Q169" s="93">
        <v>24.37</v>
      </c>
      <c r="R169" s="93">
        <v>16.33</v>
      </c>
      <c r="S169" s="93">
        <v>21.24</v>
      </c>
      <c r="T169" s="93">
        <v>48.8</v>
      </c>
      <c r="U169" s="91" t="s">
        <v>618</v>
      </c>
      <c r="V169" s="91" t="s">
        <v>1223</v>
      </c>
      <c r="W169" s="91" t="s">
        <v>1287</v>
      </c>
      <c r="X169" s="224"/>
      <c r="Y169" s="317">
        <v>1962.13</v>
      </c>
      <c r="Z169" s="317">
        <f t="shared" si="13"/>
        <v>1998.8592003448277</v>
      </c>
      <c r="AA169" s="320">
        <f t="shared" si="14"/>
        <v>368.45654827208045</v>
      </c>
      <c r="AB169" s="317">
        <f t="shared" si="15"/>
        <v>-7366.947957708969</v>
      </c>
    </row>
    <row r="170" spans="1:28" s="2" customFormat="1" ht="12.75" customHeight="1">
      <c r="A170" s="90" t="s">
        <v>310</v>
      </c>
      <c r="B170" s="92">
        <v>2.09</v>
      </c>
      <c r="C170" s="92">
        <v>11.78</v>
      </c>
      <c r="D170" s="301">
        <v>9.043</v>
      </c>
      <c r="E170" s="301">
        <v>8.155</v>
      </c>
      <c r="F170" s="200">
        <v>17.65</v>
      </c>
      <c r="G170" s="92">
        <f t="shared" si="11"/>
        <v>9090.907481217826</v>
      </c>
      <c r="H170" s="203">
        <v>5.12</v>
      </c>
      <c r="I170" s="296">
        <f t="shared" si="12"/>
        <v>-19.786072379429648</v>
      </c>
      <c r="J170" s="92">
        <v>14.69</v>
      </c>
      <c r="K170" s="92">
        <v>14.68</v>
      </c>
      <c r="L170" s="92">
        <v>6.78</v>
      </c>
      <c r="M170" s="92">
        <v>6.12</v>
      </c>
      <c r="N170" s="92">
        <v>16.34</v>
      </c>
      <c r="O170" s="92">
        <v>14.18</v>
      </c>
      <c r="P170" s="92">
        <v>14.09</v>
      </c>
      <c r="Q170" s="93">
        <v>25.58</v>
      </c>
      <c r="R170" s="93">
        <v>16.2</v>
      </c>
      <c r="S170" s="93">
        <v>22.38</v>
      </c>
      <c r="T170" s="93">
        <v>48.69</v>
      </c>
      <c r="U170" s="91" t="s">
        <v>651</v>
      </c>
      <c r="V170" s="91" t="s">
        <v>1223</v>
      </c>
      <c r="W170" s="91" t="s">
        <v>1287</v>
      </c>
      <c r="X170" s="224"/>
      <c r="Y170" s="317">
        <v>1947.96</v>
      </c>
      <c r="Z170" s="317">
        <f t="shared" si="13"/>
        <v>1977.2315696551725</v>
      </c>
      <c r="AA170" s="320">
        <f t="shared" si="14"/>
        <v>341.79234605906805</v>
      </c>
      <c r="AB170" s="317">
        <f t="shared" si="15"/>
        <v>-7142.947481217826</v>
      </c>
    </row>
    <row r="171" spans="1:28" s="2" customFormat="1" ht="12.75" customHeight="1">
      <c r="A171" s="90" t="s">
        <v>1242</v>
      </c>
      <c r="B171" s="92">
        <v>2.09</v>
      </c>
      <c r="C171" s="92">
        <v>11.89</v>
      </c>
      <c r="D171" s="301">
        <v>9.672</v>
      </c>
      <c r="E171" s="301">
        <v>8.823</v>
      </c>
      <c r="F171" s="200">
        <v>17.81</v>
      </c>
      <c r="G171" s="92">
        <f>IF(Y171&gt;0,((AA171/9000*L$6+(1-AA171/9000)*F$6)+H171)/(H171/290+1),0)</f>
        <v>12242.499389684428</v>
      </c>
      <c r="H171" s="203">
        <v>8.28</v>
      </c>
      <c r="I171" s="296">
        <f>IF(G171&gt;0,F171+2.15-10*LOG(G171),0)</f>
        <v>-20.918700910397195</v>
      </c>
      <c r="J171" s="92">
        <v>14.8</v>
      </c>
      <c r="K171" s="92">
        <v>14.83</v>
      </c>
      <c r="L171" s="92">
        <v>7.2525</v>
      </c>
      <c r="M171" s="92">
        <v>6.615</v>
      </c>
      <c r="N171" s="92">
        <v>16.12</v>
      </c>
      <c r="O171" s="92">
        <v>14.2</v>
      </c>
      <c r="P171" s="92">
        <v>13.96</v>
      </c>
      <c r="Q171" s="93">
        <v>18.3</v>
      </c>
      <c r="R171" s="93">
        <v>12.37</v>
      </c>
      <c r="S171" s="93">
        <v>17.32</v>
      </c>
      <c r="T171" s="93">
        <v>16.92</v>
      </c>
      <c r="U171" s="91" t="s">
        <v>1243</v>
      </c>
      <c r="V171" s="91" t="s">
        <v>531</v>
      </c>
      <c r="W171" s="91" t="s">
        <v>1296</v>
      </c>
      <c r="X171" s="224"/>
      <c r="Y171" s="317">
        <v>2179.84</v>
      </c>
      <c r="Z171" s="317">
        <f>(Y171-H171)*(H171/290+1)+H171*((H171/290+1)-1)</f>
        <v>2233.7981903448276</v>
      </c>
      <c r="AA171" s="320">
        <f t="shared" si="14"/>
        <v>658.1073577838812</v>
      </c>
      <c r="AB171" s="317">
        <f>Y171-G171</f>
        <v>-10062.659389684428</v>
      </c>
    </row>
    <row r="172" spans="1:28" s="2" customFormat="1" ht="12.75" customHeight="1">
      <c r="A172" s="90" t="s">
        <v>291</v>
      </c>
      <c r="B172" s="92">
        <v>2.107</v>
      </c>
      <c r="C172" s="92">
        <v>11.81</v>
      </c>
      <c r="D172" s="301">
        <v>9.469</v>
      </c>
      <c r="E172" s="301">
        <v>8.615</v>
      </c>
      <c r="F172" s="200">
        <v>17.87</v>
      </c>
      <c r="G172" s="92">
        <f>IF(Y172&gt;0,((AA172/9000*L$6+(1-AA172/9000)*F$6)+H172)/(H172/290+1),0)</f>
        <v>9517.851611773736</v>
      </c>
      <c r="H172" s="203">
        <v>4.61</v>
      </c>
      <c r="I172" s="296">
        <f>IF(G172&gt;0,F172+2.15-10*LOG(G172),0)</f>
        <v>-19.76538929640066</v>
      </c>
      <c r="J172" s="92">
        <v>14.86</v>
      </c>
      <c r="K172" s="92">
        <v>14.88</v>
      </c>
      <c r="L172" s="92">
        <v>7.1</v>
      </c>
      <c r="M172" s="92">
        <v>6.46</v>
      </c>
      <c r="N172" s="92">
        <v>16.71</v>
      </c>
      <c r="O172" s="92">
        <v>14.38</v>
      </c>
      <c r="P172" s="92">
        <v>14.08</v>
      </c>
      <c r="Q172" s="93">
        <v>23.62</v>
      </c>
      <c r="R172" s="93">
        <v>14.01</v>
      </c>
      <c r="S172" s="93">
        <v>22.43</v>
      </c>
      <c r="T172" s="93">
        <v>53.3</v>
      </c>
      <c r="U172" s="91" t="s">
        <v>639</v>
      </c>
      <c r="V172" s="91" t="s">
        <v>1223</v>
      </c>
      <c r="W172" s="91" t="s">
        <v>1287</v>
      </c>
      <c r="X172" s="224"/>
      <c r="Y172" s="317">
        <v>1982.48</v>
      </c>
      <c r="Z172" s="317">
        <f>(Y172-H172)*(H172/290+1)+H172*((H172/290+1)-1)</f>
        <v>2009.384595862069</v>
      </c>
      <c r="AA172" s="320">
        <f t="shared" si="14"/>
        <v>381.43306328987654</v>
      </c>
      <c r="AB172" s="317">
        <f>Y172-G172</f>
        <v>-7535.371611773737</v>
      </c>
    </row>
    <row r="173" spans="1:28" s="2" customFormat="1" ht="12.75" customHeight="1">
      <c r="A173" s="90" t="s">
        <v>544</v>
      </c>
      <c r="B173" s="92">
        <v>2.16</v>
      </c>
      <c r="C173" s="92">
        <v>11.84</v>
      </c>
      <c r="D173" s="301">
        <v>9.134</v>
      </c>
      <c r="E173" s="301">
        <v>8.265</v>
      </c>
      <c r="F173" s="200">
        <v>17.74</v>
      </c>
      <c r="G173" s="92">
        <f t="shared" si="11"/>
        <v>9521.7503512106</v>
      </c>
      <c r="H173" s="203">
        <v>3.97</v>
      </c>
      <c r="I173" s="296">
        <f t="shared" si="12"/>
        <v>-19.897167906111893</v>
      </c>
      <c r="J173" s="92">
        <v>14.76</v>
      </c>
      <c r="K173" s="92">
        <v>14.77</v>
      </c>
      <c r="L173" s="92">
        <v>6.85</v>
      </c>
      <c r="M173" s="92">
        <v>6.2</v>
      </c>
      <c r="N173" s="92">
        <v>16.45</v>
      </c>
      <c r="O173" s="92">
        <v>14.25</v>
      </c>
      <c r="P173" s="92">
        <v>14.17</v>
      </c>
      <c r="Q173" s="93">
        <v>21.56</v>
      </c>
      <c r="R173" s="93">
        <v>16.84</v>
      </c>
      <c r="S173" s="93">
        <v>19.56</v>
      </c>
      <c r="T173" s="93">
        <v>49.19</v>
      </c>
      <c r="U173" s="91" t="s">
        <v>606</v>
      </c>
      <c r="V173" s="91" t="s">
        <v>1225</v>
      </c>
      <c r="W173" s="91" t="s">
        <v>1296</v>
      </c>
      <c r="X173" s="224"/>
      <c r="Y173" s="317">
        <v>1984.92</v>
      </c>
      <c r="Z173" s="317">
        <f t="shared" si="13"/>
        <v>2008.1228703448276</v>
      </c>
      <c r="AA173" s="320">
        <f t="shared" si="14"/>
        <v>379.8775112827333</v>
      </c>
      <c r="AB173" s="317">
        <f t="shared" si="15"/>
        <v>-7536.8303512105995</v>
      </c>
    </row>
    <row r="174" spans="1:28" s="2" customFormat="1" ht="12.75" customHeight="1">
      <c r="A174" s="90" t="s">
        <v>921</v>
      </c>
      <c r="B174" s="92">
        <v>2.16</v>
      </c>
      <c r="C174" s="92">
        <v>11.84</v>
      </c>
      <c r="D174" s="301">
        <v>9.088</v>
      </c>
      <c r="E174" s="301">
        <v>8.191</v>
      </c>
      <c r="F174" s="200">
        <v>17.71</v>
      </c>
      <c r="G174" s="92">
        <f>IF(Y174&gt;0,((AA174/9000*L$6+(1-AA174/9000)*F$6)+H174)/(H174/290+1),0)</f>
        <v>9204.565257951157</v>
      </c>
      <c r="H174" s="203">
        <v>2.73</v>
      </c>
      <c r="I174" s="296">
        <f>IF(G174&gt;0,F174+2.15-10*LOG(G174),0)</f>
        <v>-19.78003281103851</v>
      </c>
      <c r="J174" s="92">
        <v>14.75</v>
      </c>
      <c r="K174" s="92">
        <v>14.73</v>
      </c>
      <c r="L174" s="92">
        <v>6.82</v>
      </c>
      <c r="M174" s="92">
        <v>6.04</v>
      </c>
      <c r="N174" s="92">
        <v>16.51</v>
      </c>
      <c r="O174" s="92">
        <v>14.34</v>
      </c>
      <c r="P174" s="92">
        <v>13.9</v>
      </c>
      <c r="Q174" s="93">
        <v>24.27</v>
      </c>
      <c r="R174" s="93">
        <v>17.29</v>
      </c>
      <c r="S174" s="93">
        <v>20.37</v>
      </c>
      <c r="T174" s="93">
        <v>50.16</v>
      </c>
      <c r="U174" s="91" t="s">
        <v>663</v>
      </c>
      <c r="V174" s="91" t="s">
        <v>1225</v>
      </c>
      <c r="W174" s="91" t="s">
        <v>1296</v>
      </c>
      <c r="X174" s="224"/>
      <c r="Y174" s="317">
        <v>1964.71</v>
      </c>
      <c r="Z174" s="317">
        <f>(Y174-H174)*(H174/290+1)+H174*((H174/290+1)-1)</f>
        <v>1980.475373448276</v>
      </c>
      <c r="AA174" s="320">
        <f t="shared" si="14"/>
        <v>345.79155621388264</v>
      </c>
      <c r="AB174" s="317">
        <f>Y174-G174</f>
        <v>-7239.855257951157</v>
      </c>
    </row>
    <row r="175" spans="1:28" s="2" customFormat="1" ht="12.75" customHeight="1">
      <c r="A175" s="90" t="s">
        <v>665</v>
      </c>
      <c r="B175" s="92">
        <v>2.18</v>
      </c>
      <c r="C175" s="92">
        <v>12.12</v>
      </c>
      <c r="D175" s="301">
        <v>9.68</v>
      </c>
      <c r="E175" s="301">
        <v>8.42</v>
      </c>
      <c r="F175" s="200">
        <v>17.99</v>
      </c>
      <c r="G175" s="92">
        <f t="shared" si="11"/>
        <v>10286.708803153902</v>
      </c>
      <c r="H175" s="203">
        <v>6.91</v>
      </c>
      <c r="I175" s="296">
        <f t="shared" si="12"/>
        <v>-19.9827644597115</v>
      </c>
      <c r="J175" s="92">
        <v>15.05</v>
      </c>
      <c r="K175" s="92">
        <v>14.99</v>
      </c>
      <c r="L175" s="92">
        <v>7.26</v>
      </c>
      <c r="M175" s="92">
        <v>6.32</v>
      </c>
      <c r="N175" s="92">
        <v>16.48</v>
      </c>
      <c r="O175" s="92">
        <v>14.5</v>
      </c>
      <c r="P175" s="92">
        <v>14.27</v>
      </c>
      <c r="Q175" s="93">
        <v>18.85</v>
      </c>
      <c r="R175" s="93">
        <v>15.05</v>
      </c>
      <c r="S175" s="93">
        <v>16.74</v>
      </c>
      <c r="T175" s="93">
        <v>16.4</v>
      </c>
      <c r="U175" s="91" t="s">
        <v>651</v>
      </c>
      <c r="V175" s="91" t="s">
        <v>531</v>
      </c>
      <c r="W175" s="91" t="s">
        <v>1296</v>
      </c>
      <c r="X175" s="224"/>
      <c r="Y175" s="317">
        <v>2033.97</v>
      </c>
      <c r="Z175" s="317">
        <f t="shared" si="13"/>
        <v>2075.5245955172413</v>
      </c>
      <c r="AA175" s="320">
        <f t="shared" si="14"/>
        <v>462.9755285964264</v>
      </c>
      <c r="AB175" s="317">
        <f t="shared" si="15"/>
        <v>-8252.738803153903</v>
      </c>
    </row>
    <row r="176" spans="1:28" s="2" customFormat="1" ht="12.75" customHeight="1">
      <c r="A176" s="90" t="s">
        <v>1115</v>
      </c>
      <c r="B176" s="92">
        <v>2.18</v>
      </c>
      <c r="C176" s="92">
        <v>12.12</v>
      </c>
      <c r="D176" s="301">
        <v>9.144</v>
      </c>
      <c r="E176" s="301">
        <v>9.144</v>
      </c>
      <c r="F176" s="200">
        <v>18.05</v>
      </c>
      <c r="G176" s="92">
        <f t="shared" si="11"/>
        <v>10521.135119849068</v>
      </c>
      <c r="H176" s="203">
        <v>6.95</v>
      </c>
      <c r="I176" s="296">
        <f t="shared" si="12"/>
        <v>-20.02062598153491</v>
      </c>
      <c r="J176" s="92">
        <v>15.05</v>
      </c>
      <c r="K176" s="92">
        <v>14.99</v>
      </c>
      <c r="L176" s="92">
        <v>7.26</v>
      </c>
      <c r="M176" s="92">
        <v>6.32</v>
      </c>
      <c r="N176" s="92">
        <v>16.48</v>
      </c>
      <c r="O176" s="92">
        <v>14.5</v>
      </c>
      <c r="P176" s="92">
        <v>14.27</v>
      </c>
      <c r="Q176" s="93">
        <v>18.3</v>
      </c>
      <c r="R176" s="93">
        <v>15.05</v>
      </c>
      <c r="S176" s="93">
        <v>16.74</v>
      </c>
      <c r="T176" s="93">
        <v>16.4</v>
      </c>
      <c r="U176" s="91" t="s">
        <v>651</v>
      </c>
      <c r="V176" s="91" t="s">
        <v>531</v>
      </c>
      <c r="W176" s="91" t="s">
        <v>1296</v>
      </c>
      <c r="X176" s="224"/>
      <c r="Y176" s="317">
        <v>2051.86</v>
      </c>
      <c r="Z176" s="317">
        <f>(Y176-H176)*(H176/290+1)+H176*((H176/290+1)-1)</f>
        <v>2094.0838862068968</v>
      </c>
      <c r="AA176" s="320">
        <f t="shared" si="14"/>
        <v>485.856845878941</v>
      </c>
      <c r="AB176" s="317">
        <f>Y176-G176</f>
        <v>-8469.275119849068</v>
      </c>
    </row>
    <row r="177" spans="1:28" s="2" customFormat="1" ht="12.75" customHeight="1">
      <c r="A177" s="90" t="s">
        <v>666</v>
      </c>
      <c r="B177" s="92">
        <v>2.2</v>
      </c>
      <c r="C177" s="92">
        <v>11.66</v>
      </c>
      <c r="D177" s="301">
        <v>9.18</v>
      </c>
      <c r="E177" s="301">
        <v>8.302</v>
      </c>
      <c r="F177" s="200">
        <v>17.59</v>
      </c>
      <c r="G177" s="92">
        <f t="shared" si="11"/>
        <v>11066.302471345032</v>
      </c>
      <c r="H177" s="203">
        <v>5.36</v>
      </c>
      <c r="I177" s="296">
        <f t="shared" si="12"/>
        <v>-20.70002536458365</v>
      </c>
      <c r="J177" s="92">
        <v>14.53</v>
      </c>
      <c r="K177" s="92">
        <v>14.63</v>
      </c>
      <c r="L177" s="92">
        <v>6.89</v>
      </c>
      <c r="M177" s="92">
        <v>6.222</v>
      </c>
      <c r="N177" s="92">
        <v>16.17</v>
      </c>
      <c r="O177" s="92">
        <v>14.05</v>
      </c>
      <c r="P177" s="92">
        <v>13.86</v>
      </c>
      <c r="Q177" s="93">
        <v>16.54</v>
      </c>
      <c r="R177" s="93">
        <v>15.75</v>
      </c>
      <c r="S177" s="93">
        <v>19.13</v>
      </c>
      <c r="T177" s="93">
        <v>64.13</v>
      </c>
      <c r="U177" s="91" t="s">
        <v>585</v>
      </c>
      <c r="V177" s="91" t="s">
        <v>1225</v>
      </c>
      <c r="W177" s="91" t="s">
        <v>1296</v>
      </c>
      <c r="X177" s="224"/>
      <c r="Y177" s="317">
        <v>2099.02</v>
      </c>
      <c r="Z177" s="317">
        <f t="shared" si="13"/>
        <v>2132.4556799999996</v>
      </c>
      <c r="AA177" s="320">
        <f t="shared" si="14"/>
        <v>533.1645368441236</v>
      </c>
      <c r="AB177" s="317">
        <f t="shared" si="15"/>
        <v>-8967.282471345032</v>
      </c>
    </row>
    <row r="178" spans="1:28" s="2" customFormat="1" ht="12.75" customHeight="1">
      <c r="A178" s="90" t="s">
        <v>542</v>
      </c>
      <c r="B178" s="92">
        <v>2.277</v>
      </c>
      <c r="C178" s="92">
        <v>12.19</v>
      </c>
      <c r="D178" s="301">
        <v>10.05</v>
      </c>
      <c r="E178" s="301">
        <v>9.227</v>
      </c>
      <c r="F178" s="200">
        <v>18.22</v>
      </c>
      <c r="G178" s="92">
        <f>IF(Y178&gt;0,((AA178/9000*L$6+(1-AA178/9000)*F$6)+H178)/(H178/290+1),0)</f>
        <v>11888.80214137689</v>
      </c>
      <c r="H178" s="203">
        <v>4.42</v>
      </c>
      <c r="I178" s="296">
        <f>IF(G178&gt;0,F178+2.15-10*LOG(G178),0)</f>
        <v>-20.38138099396081</v>
      </c>
      <c r="J178" s="92">
        <v>15.22</v>
      </c>
      <c r="K178" s="92">
        <v>15.24</v>
      </c>
      <c r="L178" s="92">
        <v>7.46</v>
      </c>
      <c r="M178" s="92">
        <v>6.82</v>
      </c>
      <c r="N178" s="92">
        <v>16.8</v>
      </c>
      <c r="O178" s="92">
        <v>14.66</v>
      </c>
      <c r="P178" s="92">
        <v>14.5</v>
      </c>
      <c r="Q178" s="93">
        <v>22.62</v>
      </c>
      <c r="R178" s="93">
        <v>11.75</v>
      </c>
      <c r="S178" s="93">
        <v>16.2</v>
      </c>
      <c r="T178" s="93">
        <v>49.96</v>
      </c>
      <c r="U178" s="91" t="s">
        <v>663</v>
      </c>
      <c r="V178" s="91" t="s">
        <v>1225</v>
      </c>
      <c r="W178" s="91" t="s">
        <v>1296</v>
      </c>
      <c r="X178" s="224"/>
      <c r="Y178" s="317">
        <v>2165.38</v>
      </c>
      <c r="Z178" s="317">
        <f>(Y178-H178)*(H178/290+1)+H178*((H178/290+1)-1)</f>
        <v>2193.9633779310343</v>
      </c>
      <c r="AA178" s="320">
        <f t="shared" si="14"/>
        <v>608.9959452320269</v>
      </c>
      <c r="AB178" s="317">
        <f>Y178-G178</f>
        <v>-9723.42214137689</v>
      </c>
    </row>
    <row r="179" spans="1:28" s="2" customFormat="1" ht="12.75" customHeight="1">
      <c r="A179" s="90" t="s">
        <v>543</v>
      </c>
      <c r="B179" s="92">
        <v>2.34</v>
      </c>
      <c r="C179" s="92">
        <v>12.34</v>
      </c>
      <c r="D179" s="301">
        <v>10.16</v>
      </c>
      <c r="E179" s="301">
        <v>9.37</v>
      </c>
      <c r="F179" s="200">
        <v>18.36</v>
      </c>
      <c r="G179" s="92">
        <f t="shared" si="11"/>
        <v>10901.374806267006</v>
      </c>
      <c r="H179" s="203">
        <v>6.64</v>
      </c>
      <c r="I179" s="296">
        <f t="shared" si="12"/>
        <v>-19.864812716217834</v>
      </c>
      <c r="J179" s="92">
        <v>15.31</v>
      </c>
      <c r="K179" s="92">
        <v>15.35</v>
      </c>
      <c r="L179" s="92">
        <v>7.62</v>
      </c>
      <c r="M179" s="92">
        <v>7.027</v>
      </c>
      <c r="N179" s="92">
        <v>17.04</v>
      </c>
      <c r="O179" s="92">
        <v>14.77</v>
      </c>
      <c r="P179" s="92">
        <v>14.66</v>
      </c>
      <c r="Q179" s="93">
        <v>20.1</v>
      </c>
      <c r="R179" s="93">
        <v>13.25</v>
      </c>
      <c r="S179" s="93">
        <v>16.98</v>
      </c>
      <c r="T179" s="93">
        <v>27.95</v>
      </c>
      <c r="U179" s="91" t="s">
        <v>634</v>
      </c>
      <c r="V179" s="91" t="s">
        <v>1225</v>
      </c>
      <c r="W179" s="91" t="s">
        <v>1296</v>
      </c>
      <c r="X179" s="224"/>
      <c r="Y179" s="317">
        <v>2082.11</v>
      </c>
      <c r="Z179" s="317">
        <f t="shared" si="13"/>
        <v>2123.1431393103453</v>
      </c>
      <c r="AA179" s="320">
        <f t="shared" si="14"/>
        <v>521.6833222982964</v>
      </c>
      <c r="AB179" s="317">
        <f t="shared" si="15"/>
        <v>-8819.264806267005</v>
      </c>
    </row>
    <row r="180" spans="1:28" s="2" customFormat="1" ht="12.75" customHeight="1">
      <c r="A180" s="90" t="s">
        <v>920</v>
      </c>
      <c r="B180" s="92">
        <v>2.4389</v>
      </c>
      <c r="C180" s="92">
        <v>12.42</v>
      </c>
      <c r="D180" s="301">
        <v>9.777</v>
      </c>
      <c r="E180" s="301">
        <v>8.954</v>
      </c>
      <c r="F180" s="200">
        <v>18.34</v>
      </c>
      <c r="G180" s="92">
        <f t="shared" si="11"/>
        <v>8641.641179198814</v>
      </c>
      <c r="H180" s="203">
        <v>6.62</v>
      </c>
      <c r="I180" s="296">
        <f t="shared" si="12"/>
        <v>-18.875962294446406</v>
      </c>
      <c r="J180" s="92">
        <v>15.35</v>
      </c>
      <c r="K180" s="92">
        <v>15.36</v>
      </c>
      <c r="L180" s="92">
        <v>7.332</v>
      </c>
      <c r="M180" s="92">
        <v>6.7155</v>
      </c>
      <c r="N180" s="92">
        <v>17.08</v>
      </c>
      <c r="O180" s="92">
        <v>14.85</v>
      </c>
      <c r="P180" s="92">
        <v>14.77</v>
      </c>
      <c r="Q180" s="93">
        <v>25.84</v>
      </c>
      <c r="R180" s="93">
        <v>16.9</v>
      </c>
      <c r="S180" s="93">
        <v>19.55</v>
      </c>
      <c r="T180" s="93">
        <v>46.43</v>
      </c>
      <c r="U180" s="91" t="s">
        <v>677</v>
      </c>
      <c r="V180" s="91" t="s">
        <v>1225</v>
      </c>
      <c r="W180" s="91" t="s">
        <v>1296</v>
      </c>
      <c r="X180" s="224"/>
      <c r="Y180" s="317">
        <v>1908.46</v>
      </c>
      <c r="Z180" s="317">
        <f t="shared" si="13"/>
        <v>1945.405535172414</v>
      </c>
      <c r="AA180" s="320">
        <f t="shared" si="14"/>
        <v>302.554769309966</v>
      </c>
      <c r="AB180" s="317">
        <f t="shared" si="15"/>
        <v>-6733.181179198814</v>
      </c>
    </row>
    <row r="181" spans="1:28" s="2" customFormat="1" ht="12.75" customHeight="1">
      <c r="A181" s="90" t="s">
        <v>1279</v>
      </c>
      <c r="B181" s="92">
        <v>2.5</v>
      </c>
      <c r="C181" s="92">
        <v>12.17</v>
      </c>
      <c r="D181" s="301">
        <v>9.32</v>
      </c>
      <c r="E181" s="301">
        <v>8.38</v>
      </c>
      <c r="F181" s="200">
        <v>18</v>
      </c>
      <c r="G181" s="92">
        <f t="shared" si="11"/>
        <v>8166.16161902326</v>
      </c>
      <c r="H181" s="203">
        <v>5.37</v>
      </c>
      <c r="I181" s="296">
        <f t="shared" si="12"/>
        <v>-18.97017970928075</v>
      </c>
      <c r="J181" s="92">
        <v>15.17</v>
      </c>
      <c r="K181" s="92">
        <v>15.13</v>
      </c>
      <c r="L181" s="92">
        <v>6.99</v>
      </c>
      <c r="M181" s="92">
        <v>6.29</v>
      </c>
      <c r="N181" s="92">
        <v>16.89</v>
      </c>
      <c r="O181" s="92">
        <v>14.69</v>
      </c>
      <c r="P181" s="92">
        <v>14.63</v>
      </c>
      <c r="Q181" s="93">
        <v>26.6</v>
      </c>
      <c r="R181" s="93">
        <v>19.4</v>
      </c>
      <c r="S181" s="93">
        <v>24.8</v>
      </c>
      <c r="T181" s="93">
        <v>50.4</v>
      </c>
      <c r="U181" s="91" t="s">
        <v>574</v>
      </c>
      <c r="V181" s="91" t="s">
        <v>1224</v>
      </c>
      <c r="W181" s="91" t="s">
        <v>1296</v>
      </c>
      <c r="X181" s="224"/>
      <c r="Y181" s="317">
        <v>1876.04</v>
      </c>
      <c r="Z181" s="317">
        <f t="shared" si="13"/>
        <v>1905.4090855172417</v>
      </c>
      <c r="AA181" s="320">
        <f t="shared" si="14"/>
        <v>253.24407796742375</v>
      </c>
      <c r="AB181" s="317">
        <f t="shared" si="15"/>
        <v>-6290.12161902326</v>
      </c>
    </row>
    <row r="182" spans="1:28" s="2" customFormat="1" ht="12.75" customHeight="1">
      <c r="A182" s="90" t="s">
        <v>1015</v>
      </c>
      <c r="B182" s="92">
        <v>2.51</v>
      </c>
      <c r="C182" s="92">
        <v>12.54</v>
      </c>
      <c r="D182" s="301">
        <v>10.16</v>
      </c>
      <c r="E182" s="301">
        <v>9.419</v>
      </c>
      <c r="F182" s="200">
        <v>18.53</v>
      </c>
      <c r="G182" s="92">
        <f t="shared" si="11"/>
        <v>10679.10989873604</v>
      </c>
      <c r="H182" s="203">
        <v>3.47</v>
      </c>
      <c r="I182" s="296">
        <f t="shared" si="12"/>
        <v>-19.605350558594928</v>
      </c>
      <c r="J182" s="92">
        <v>15.6</v>
      </c>
      <c r="K182" s="92">
        <v>15.52</v>
      </c>
      <c r="L182" s="92">
        <v>7.63</v>
      </c>
      <c r="M182" s="92">
        <v>7.07</v>
      </c>
      <c r="N182" s="92">
        <v>16.92</v>
      </c>
      <c r="O182" s="92">
        <v>14.86</v>
      </c>
      <c r="P182" s="92">
        <v>14.73</v>
      </c>
      <c r="Q182" s="93">
        <v>19.94</v>
      </c>
      <c r="R182" s="93">
        <v>12.4</v>
      </c>
      <c r="S182" s="93">
        <v>16.18</v>
      </c>
      <c r="T182" s="93">
        <v>90.19</v>
      </c>
      <c r="U182" s="91" t="s">
        <v>598</v>
      </c>
      <c r="V182" s="91" t="s">
        <v>1227</v>
      </c>
      <c r="W182" s="91" t="s">
        <v>1287</v>
      </c>
      <c r="X182" s="224"/>
      <c r="Y182" s="317">
        <v>2075.57</v>
      </c>
      <c r="Z182" s="317">
        <f t="shared" si="13"/>
        <v>2096.93526862069</v>
      </c>
      <c r="AA182" s="320">
        <f t="shared" si="14"/>
        <v>489.3722488539128</v>
      </c>
      <c r="AB182" s="317">
        <f t="shared" si="15"/>
        <v>-8603.53989873604</v>
      </c>
    </row>
    <row r="183" spans="1:28" s="2" customFormat="1" ht="12.75" customHeight="1">
      <c r="A183" s="90" t="s">
        <v>668</v>
      </c>
      <c r="B183" s="92">
        <v>2.51</v>
      </c>
      <c r="C183" s="92">
        <v>12.72</v>
      </c>
      <c r="D183" s="301">
        <v>10.53</v>
      </c>
      <c r="E183" s="301">
        <v>9.73</v>
      </c>
      <c r="F183" s="200">
        <v>18.71</v>
      </c>
      <c r="G183" s="92">
        <f t="shared" si="11"/>
        <v>10585.08106247756</v>
      </c>
      <c r="H183" s="203">
        <v>7.4</v>
      </c>
      <c r="I183" s="296">
        <f t="shared" si="12"/>
        <v>-19.386941882743628</v>
      </c>
      <c r="J183" s="92">
        <v>15.68</v>
      </c>
      <c r="K183" s="92">
        <v>15.71</v>
      </c>
      <c r="L183" s="92">
        <v>7.9</v>
      </c>
      <c r="M183" s="92">
        <v>7.3</v>
      </c>
      <c r="N183" s="92">
        <v>17.33</v>
      </c>
      <c r="O183" s="92">
        <v>15.12</v>
      </c>
      <c r="P183" s="92">
        <v>15.01</v>
      </c>
      <c r="Q183" s="93">
        <v>20.5</v>
      </c>
      <c r="R183" s="93">
        <v>13.6</v>
      </c>
      <c r="S183" s="93">
        <v>17.5</v>
      </c>
      <c r="T183" s="93">
        <v>50</v>
      </c>
      <c r="U183" s="91" t="s">
        <v>669</v>
      </c>
      <c r="V183" s="91" t="s">
        <v>531</v>
      </c>
      <c r="W183" s="91" t="s">
        <v>1296</v>
      </c>
      <c r="X183" s="224"/>
      <c r="Y183" s="317">
        <v>2055.3</v>
      </c>
      <c r="Z183" s="317">
        <f t="shared" si="13"/>
        <v>2100.3455862068968</v>
      </c>
      <c r="AA183" s="320">
        <f t="shared" si="14"/>
        <v>493.5767499864714</v>
      </c>
      <c r="AB183" s="317">
        <f t="shared" si="15"/>
        <v>-8529.78106247756</v>
      </c>
    </row>
    <row r="184" spans="1:28" s="2" customFormat="1" ht="12.75" customHeight="1">
      <c r="A184" s="90" t="s">
        <v>1191</v>
      </c>
      <c r="B184" s="92">
        <v>2.51</v>
      </c>
      <c r="C184" s="92">
        <v>12.32</v>
      </c>
      <c r="D184" s="301">
        <v>9.569</v>
      </c>
      <c r="E184" s="301">
        <v>8.739</v>
      </c>
      <c r="F184" s="200">
        <v>18.2</v>
      </c>
      <c r="G184" s="92">
        <f t="shared" si="11"/>
        <v>8145.4600950109025</v>
      </c>
      <c r="H184" s="203">
        <v>6.37</v>
      </c>
      <c r="I184" s="296">
        <f t="shared" si="12"/>
        <v>-18.759156203917318</v>
      </c>
      <c r="J184" s="92">
        <v>15.24</v>
      </c>
      <c r="K184" s="92">
        <v>15.24</v>
      </c>
      <c r="L184" s="92">
        <v>7.18</v>
      </c>
      <c r="M184" s="92">
        <v>6.56</v>
      </c>
      <c r="N184" s="92">
        <v>16.96</v>
      </c>
      <c r="O184" s="92">
        <v>14.75</v>
      </c>
      <c r="P184" s="92">
        <v>14.68</v>
      </c>
      <c r="Q184" s="93">
        <v>23.07</v>
      </c>
      <c r="R184" s="93">
        <v>18.86</v>
      </c>
      <c r="S184" s="93">
        <v>22.61</v>
      </c>
      <c r="T184" s="93">
        <v>50.2</v>
      </c>
      <c r="U184" s="91" t="s">
        <v>574</v>
      </c>
      <c r="V184" s="91" t="s">
        <v>1223</v>
      </c>
      <c r="W184" s="91" t="s">
        <v>1287</v>
      </c>
      <c r="X184" s="224"/>
      <c r="Y184" s="317">
        <v>1871.14</v>
      </c>
      <c r="Z184" s="317">
        <f t="shared" si="13"/>
        <v>1905.8705579310347</v>
      </c>
      <c r="AA184" s="320">
        <f t="shared" si="14"/>
        <v>253.81301655961954</v>
      </c>
      <c r="AB184" s="317">
        <f t="shared" si="15"/>
        <v>-6274.320095010902</v>
      </c>
    </row>
    <row r="185" spans="1:28" s="2" customFormat="1" ht="12.75" customHeight="1">
      <c r="A185" s="90" t="s">
        <v>311</v>
      </c>
      <c r="B185" s="92">
        <v>2.52</v>
      </c>
      <c r="C185" s="92">
        <v>12.45</v>
      </c>
      <c r="D185" s="301">
        <v>9.672</v>
      </c>
      <c r="E185" s="301">
        <v>8.866</v>
      </c>
      <c r="F185" s="200">
        <v>18.32</v>
      </c>
      <c r="G185" s="92">
        <f t="shared" si="11"/>
        <v>8218.206123733009</v>
      </c>
      <c r="H185" s="203">
        <v>5.98</v>
      </c>
      <c r="I185" s="296">
        <f t="shared" si="12"/>
        <v>-18.67777029755885</v>
      </c>
      <c r="J185" s="92">
        <v>15.35</v>
      </c>
      <c r="K185" s="92">
        <v>15.34</v>
      </c>
      <c r="L185" s="92">
        <v>7.252</v>
      </c>
      <c r="M185" s="92">
        <v>6.652</v>
      </c>
      <c r="N185" s="92">
        <v>17.07</v>
      </c>
      <c r="O185" s="92">
        <v>14.86</v>
      </c>
      <c r="P185" s="92">
        <v>14.79</v>
      </c>
      <c r="Q185" s="93">
        <v>24.12</v>
      </c>
      <c r="R185" s="93">
        <v>17.7</v>
      </c>
      <c r="S185" s="93">
        <v>21.8</v>
      </c>
      <c r="T185" s="93">
        <v>48.45</v>
      </c>
      <c r="U185" s="91" t="s">
        <v>663</v>
      </c>
      <c r="V185" s="91" t="s">
        <v>1223</v>
      </c>
      <c r="W185" s="91" t="s">
        <v>1287</v>
      </c>
      <c r="X185" s="224"/>
      <c r="Y185" s="317">
        <v>1878.02</v>
      </c>
      <c r="Z185" s="317">
        <f t="shared" si="13"/>
        <v>1910.7660675862069</v>
      </c>
      <c r="AA185" s="320">
        <f t="shared" si="14"/>
        <v>259.8485764068525</v>
      </c>
      <c r="AB185" s="317">
        <f t="shared" si="15"/>
        <v>-6340.186123733009</v>
      </c>
    </row>
    <row r="186" spans="1:28" s="2" customFormat="1" ht="12.75" customHeight="1">
      <c r="A186" s="90" t="s">
        <v>670</v>
      </c>
      <c r="B186" s="92">
        <v>2.54</v>
      </c>
      <c r="C186" s="92">
        <v>12.73</v>
      </c>
      <c r="D186" s="301">
        <v>10.61</v>
      </c>
      <c r="E186" s="301">
        <v>9.885</v>
      </c>
      <c r="F186" s="200">
        <v>18.72</v>
      </c>
      <c r="G186" s="92">
        <f t="shared" si="11"/>
        <v>11400.280430340117</v>
      </c>
      <c r="H186" s="203">
        <v>5.69</v>
      </c>
      <c r="I186" s="296">
        <f t="shared" si="12"/>
        <v>-19.69915534481327</v>
      </c>
      <c r="J186" s="92">
        <v>15.67</v>
      </c>
      <c r="K186" s="92">
        <v>15.74</v>
      </c>
      <c r="L186" s="92">
        <v>7.9575</v>
      </c>
      <c r="M186" s="92">
        <v>7.4175</v>
      </c>
      <c r="N186" s="92">
        <v>17.11</v>
      </c>
      <c r="O186" s="92">
        <v>15.05</v>
      </c>
      <c r="P186" s="92">
        <v>14.9</v>
      </c>
      <c r="Q186" s="93">
        <v>19.29</v>
      </c>
      <c r="R186" s="93">
        <v>12.15</v>
      </c>
      <c r="S186" s="93">
        <v>16.05</v>
      </c>
      <c r="T186" s="93">
        <v>15.95</v>
      </c>
      <c r="U186" s="91" t="s">
        <v>151</v>
      </c>
      <c r="V186" s="91" t="s">
        <v>1225</v>
      </c>
      <c r="W186" s="91" t="s">
        <v>1296</v>
      </c>
      <c r="X186" s="224"/>
      <c r="Y186" s="317">
        <v>2123.6</v>
      </c>
      <c r="Z186" s="317">
        <f t="shared" si="13"/>
        <v>2159.576496551724</v>
      </c>
      <c r="AA186" s="320">
        <f t="shared" si="14"/>
        <v>566.601159981169</v>
      </c>
      <c r="AB186" s="317">
        <f t="shared" si="15"/>
        <v>-9276.680430340117</v>
      </c>
    </row>
    <row r="187" spans="1:28" s="2" customFormat="1" ht="12.75" customHeight="1">
      <c r="A187" s="90" t="s">
        <v>672</v>
      </c>
      <c r="B187" s="92">
        <v>2.57</v>
      </c>
      <c r="C187" s="92">
        <v>12.63</v>
      </c>
      <c r="D187" s="301">
        <v>10.4</v>
      </c>
      <c r="E187" s="301">
        <v>9.646</v>
      </c>
      <c r="F187" s="200">
        <v>18.65</v>
      </c>
      <c r="G187" s="92">
        <f t="shared" si="11"/>
        <v>10991.07736388227</v>
      </c>
      <c r="H187" s="203">
        <v>4.89</v>
      </c>
      <c r="I187" s="296">
        <f t="shared" si="12"/>
        <v>-19.610402647853178</v>
      </c>
      <c r="J187" s="92">
        <v>15.59</v>
      </c>
      <c r="K187" s="92">
        <v>15.63</v>
      </c>
      <c r="L187" s="92">
        <v>7.8</v>
      </c>
      <c r="M187" s="92">
        <v>7.24</v>
      </c>
      <c r="N187" s="92">
        <v>17.27</v>
      </c>
      <c r="O187" s="92">
        <v>15.03</v>
      </c>
      <c r="P187" s="92">
        <v>14.94</v>
      </c>
      <c r="Q187" s="93">
        <v>19.92</v>
      </c>
      <c r="R187" s="93">
        <v>13.6</v>
      </c>
      <c r="S187" s="93">
        <v>15.84</v>
      </c>
      <c r="T187" s="93">
        <v>197.1</v>
      </c>
      <c r="U187" s="91" t="s">
        <v>603</v>
      </c>
      <c r="V187" s="91" t="s">
        <v>1226</v>
      </c>
      <c r="W187" s="91" t="s">
        <v>1287</v>
      </c>
      <c r="X187" s="224"/>
      <c r="Y187" s="317">
        <v>2094.8</v>
      </c>
      <c r="Z187" s="317">
        <f t="shared" si="13"/>
        <v>2125.2326620689655</v>
      </c>
      <c r="AA187" s="320">
        <f t="shared" si="14"/>
        <v>524.2594462465933</v>
      </c>
      <c r="AB187" s="317">
        <f t="shared" si="15"/>
        <v>-8896.27736388227</v>
      </c>
    </row>
    <row r="188" spans="1:28" s="2" customFormat="1" ht="12.75" customHeight="1">
      <c r="A188" s="90" t="s">
        <v>1190</v>
      </c>
      <c r="B188" s="92">
        <v>2.58</v>
      </c>
      <c r="C188" s="92">
        <v>11.9</v>
      </c>
      <c r="D188" s="301">
        <v>9.043</v>
      </c>
      <c r="E188" s="301">
        <v>8.155</v>
      </c>
      <c r="F188" s="200">
        <v>17.71</v>
      </c>
      <c r="G188" s="92">
        <f t="shared" si="11"/>
        <v>8297.627770283563</v>
      </c>
      <c r="H188" s="203">
        <v>5.39</v>
      </c>
      <c r="I188" s="296">
        <f t="shared" si="12"/>
        <v>-19.329539485771008</v>
      </c>
      <c r="J188" s="92">
        <v>14.79</v>
      </c>
      <c r="K188" s="92">
        <v>14.76</v>
      </c>
      <c r="L188" s="92">
        <v>6.78</v>
      </c>
      <c r="M188" s="92">
        <v>6.12</v>
      </c>
      <c r="N188" s="92">
        <v>16.59</v>
      </c>
      <c r="O188" s="92">
        <v>14.31</v>
      </c>
      <c r="P188" s="92">
        <v>14.26</v>
      </c>
      <c r="Q188" s="93">
        <v>27.9</v>
      </c>
      <c r="R188" s="93">
        <v>20.6</v>
      </c>
      <c r="S188" s="93">
        <v>26.4</v>
      </c>
      <c r="T188" s="93">
        <v>47.86</v>
      </c>
      <c r="U188" s="91" t="s">
        <v>663</v>
      </c>
      <c r="V188" s="91" t="s">
        <v>1223</v>
      </c>
      <c r="W188" s="91" t="s">
        <v>1287</v>
      </c>
      <c r="X188" s="224"/>
      <c r="Y188" s="317">
        <v>1886.08</v>
      </c>
      <c r="Z188" s="317">
        <f t="shared" si="13"/>
        <v>1915.745073103448</v>
      </c>
      <c r="AA188" s="320">
        <f t="shared" si="14"/>
        <v>265.9870763579786</v>
      </c>
      <c r="AB188" s="317">
        <f t="shared" si="15"/>
        <v>-6411.547770283563</v>
      </c>
    </row>
    <row r="189" spans="1:28" s="2" customFormat="1" ht="12.75" customHeight="1">
      <c r="A189" s="90" t="s">
        <v>1114</v>
      </c>
      <c r="B189" s="92">
        <v>2.59</v>
      </c>
      <c r="C189" s="92">
        <v>12.47</v>
      </c>
      <c r="D189" s="301">
        <v>9.777</v>
      </c>
      <c r="E189" s="301">
        <v>8.954</v>
      </c>
      <c r="F189" s="200">
        <v>18.38</v>
      </c>
      <c r="G189" s="92">
        <f t="shared" si="11"/>
        <v>8413.554686092159</v>
      </c>
      <c r="H189" s="203">
        <v>6.47</v>
      </c>
      <c r="I189" s="296">
        <f t="shared" si="12"/>
        <v>-18.719795218845814</v>
      </c>
      <c r="J189" s="92">
        <v>15.45</v>
      </c>
      <c r="K189" s="92">
        <v>15.45</v>
      </c>
      <c r="L189" s="92">
        <v>7.54</v>
      </c>
      <c r="M189" s="92">
        <v>6.85</v>
      </c>
      <c r="N189" s="92">
        <v>17.36</v>
      </c>
      <c r="O189" s="92">
        <v>15</v>
      </c>
      <c r="P189" s="92">
        <v>14.94</v>
      </c>
      <c r="Q189" s="93">
        <v>24.17</v>
      </c>
      <c r="R189" s="93">
        <v>17.42</v>
      </c>
      <c r="S189" s="93">
        <v>22.82</v>
      </c>
      <c r="T189" s="93">
        <v>50.5</v>
      </c>
      <c r="U189" s="91" t="s">
        <v>634</v>
      </c>
      <c r="V189" s="91" t="s">
        <v>1225</v>
      </c>
      <c r="W189" s="91" t="s">
        <v>1296</v>
      </c>
      <c r="X189" s="224"/>
      <c r="Y189" s="317">
        <v>1891.42</v>
      </c>
      <c r="Z189" s="317">
        <f t="shared" si="13"/>
        <v>1927.1482324137933</v>
      </c>
      <c r="AA189" s="320">
        <f t="shared" si="14"/>
        <v>280.04576591492923</v>
      </c>
      <c r="AB189" s="317">
        <f t="shared" si="15"/>
        <v>-6522.1346860921585</v>
      </c>
    </row>
    <row r="190" spans="1:28" s="2" customFormat="1" ht="12.75" customHeight="1">
      <c r="A190" s="90" t="s">
        <v>522</v>
      </c>
      <c r="B190" s="92">
        <v>2.5939</v>
      </c>
      <c r="C190" s="92">
        <v>12.47</v>
      </c>
      <c r="D190" s="301">
        <v>10.22</v>
      </c>
      <c r="E190" s="301">
        <v>9.494</v>
      </c>
      <c r="F190" s="200">
        <v>18.44</v>
      </c>
      <c r="G190" s="92">
        <f t="shared" si="11"/>
        <v>11050.826397813176</v>
      </c>
      <c r="H190" s="203">
        <v>4.6</v>
      </c>
      <c r="I190" s="296">
        <f t="shared" si="12"/>
        <v>-19.843947564455856</v>
      </c>
      <c r="J190" s="92">
        <v>15.4</v>
      </c>
      <c r="K190" s="92">
        <v>15.43</v>
      </c>
      <c r="L190" s="92">
        <v>7.665</v>
      </c>
      <c r="M190" s="92">
        <v>7.1205</v>
      </c>
      <c r="N190" s="92">
        <v>17.09</v>
      </c>
      <c r="O190" s="92">
        <v>14.86</v>
      </c>
      <c r="P190" s="92">
        <v>14.76</v>
      </c>
      <c r="Q190" s="93">
        <v>17.4</v>
      </c>
      <c r="R190" s="93">
        <v>12.1</v>
      </c>
      <c r="S190" s="93">
        <v>17.4</v>
      </c>
      <c r="T190" s="93">
        <v>202</v>
      </c>
      <c r="U190" s="91" t="s">
        <v>634</v>
      </c>
      <c r="V190" s="91" t="s">
        <v>1226</v>
      </c>
      <c r="W190" s="91" t="s">
        <v>1287</v>
      </c>
      <c r="X190" s="224"/>
      <c r="Y190" s="317">
        <v>2100.36</v>
      </c>
      <c r="Z190" s="317">
        <f t="shared" si="13"/>
        <v>2129.0760551724143</v>
      </c>
      <c r="AA190" s="320">
        <f t="shared" si="14"/>
        <v>528.9978760988967</v>
      </c>
      <c r="AB190" s="317">
        <f t="shared" si="15"/>
        <v>-8950.466397813176</v>
      </c>
    </row>
    <row r="191" spans="1:28" s="306" customFormat="1" ht="12.75" customHeight="1">
      <c r="A191" s="136" t="s">
        <v>91</v>
      </c>
      <c r="B191" s="301">
        <v>2.96</v>
      </c>
      <c r="C191" s="301">
        <v>12.97</v>
      </c>
      <c r="D191" s="301">
        <v>10.23</v>
      </c>
      <c r="E191" s="301">
        <v>9.469</v>
      </c>
      <c r="F191" s="302">
        <v>18.87</v>
      </c>
      <c r="G191" s="301">
        <f t="shared" si="11"/>
        <v>7439.719679022534</v>
      </c>
      <c r="H191" s="303">
        <v>6.63</v>
      </c>
      <c r="I191" s="296">
        <f t="shared" si="12"/>
        <v>-17.695565720852333</v>
      </c>
      <c r="J191" s="301">
        <v>15.88</v>
      </c>
      <c r="K191" s="301">
        <v>15.89</v>
      </c>
      <c r="L191" s="301">
        <v>7.67</v>
      </c>
      <c r="M191" s="301">
        <v>7.1</v>
      </c>
      <c r="N191" s="301">
        <v>17.62</v>
      </c>
      <c r="O191" s="301">
        <v>15.39</v>
      </c>
      <c r="P191" s="301">
        <v>15.33</v>
      </c>
      <c r="Q191" s="304">
        <v>26.5</v>
      </c>
      <c r="R191" s="304">
        <v>18.41</v>
      </c>
      <c r="S191" s="304">
        <v>23.25</v>
      </c>
      <c r="T191" s="304">
        <v>50.3</v>
      </c>
      <c r="U191" s="305" t="s">
        <v>595</v>
      </c>
      <c r="V191" s="305" t="s">
        <v>1223</v>
      </c>
      <c r="W191" s="305" t="s">
        <v>1287</v>
      </c>
      <c r="X191" s="235"/>
      <c r="Y191" s="319">
        <v>1816.03</v>
      </c>
      <c r="Z191" s="319">
        <f t="shared" si="13"/>
        <v>1850.9182031034481</v>
      </c>
      <c r="AA191" s="323">
        <f t="shared" si="14"/>
        <v>186.06353802312734</v>
      </c>
      <c r="AB191" s="319">
        <f t="shared" si="15"/>
        <v>-5623.689679022535</v>
      </c>
    </row>
    <row r="192" spans="1:28" s="2" customFormat="1" ht="12.75" customHeight="1">
      <c r="A192" s="90" t="s">
        <v>1102</v>
      </c>
      <c r="B192" s="92">
        <v>3</v>
      </c>
      <c r="C192" s="92">
        <v>13.13</v>
      </c>
      <c r="D192" s="301">
        <v>10.49</v>
      </c>
      <c r="E192" s="301">
        <v>9.724</v>
      </c>
      <c r="F192" s="200">
        <v>19.03</v>
      </c>
      <c r="G192" s="92">
        <f t="shared" si="11"/>
        <v>7671.805268283166</v>
      </c>
      <c r="H192" s="203">
        <v>7.16</v>
      </c>
      <c r="I192" s="296">
        <f t="shared" si="12"/>
        <v>-17.66897570702833</v>
      </c>
      <c r="J192" s="92">
        <v>16.05</v>
      </c>
      <c r="K192" s="92">
        <v>16.06</v>
      </c>
      <c r="L192" s="92">
        <v>7.8675</v>
      </c>
      <c r="M192" s="92">
        <v>7.29</v>
      </c>
      <c r="N192" s="92">
        <v>17.81</v>
      </c>
      <c r="O192" s="92">
        <v>15.56</v>
      </c>
      <c r="P192" s="92">
        <v>15.49</v>
      </c>
      <c r="Q192" s="93">
        <v>23.4</v>
      </c>
      <c r="R192" s="93">
        <v>16.27</v>
      </c>
      <c r="S192" s="93">
        <v>17.98</v>
      </c>
      <c r="T192" s="93">
        <v>49.08</v>
      </c>
      <c r="U192" s="91" t="s">
        <v>585</v>
      </c>
      <c r="V192" s="91" t="s">
        <v>1227</v>
      </c>
      <c r="W192" s="91" t="s">
        <v>1287</v>
      </c>
      <c r="X192" s="224"/>
      <c r="Y192" s="317">
        <v>1832.13</v>
      </c>
      <c r="Z192" s="317">
        <f t="shared" si="13"/>
        <v>1870.2046579310345</v>
      </c>
      <c r="AA192" s="320">
        <f t="shared" si="14"/>
        <v>209.8413590370985</v>
      </c>
      <c r="AB192" s="317">
        <f t="shared" si="15"/>
        <v>-5839.675268283166</v>
      </c>
    </row>
    <row r="193" spans="1:28" s="2" customFormat="1" ht="12.75" customHeight="1">
      <c r="A193" s="90" t="s">
        <v>312</v>
      </c>
      <c r="B193" s="92">
        <v>3.05</v>
      </c>
      <c r="C193" s="92">
        <v>13.03</v>
      </c>
      <c r="D193" s="301">
        <v>10.22</v>
      </c>
      <c r="E193" s="301">
        <v>9.469</v>
      </c>
      <c r="F193" s="200">
        <v>18.9</v>
      </c>
      <c r="G193" s="92">
        <f t="shared" si="11"/>
        <v>7479.616960330603</v>
      </c>
      <c r="H193" s="203">
        <v>6.62</v>
      </c>
      <c r="I193" s="296">
        <f t="shared" si="12"/>
        <v>-17.68879357720847</v>
      </c>
      <c r="J193" s="92">
        <v>15.89</v>
      </c>
      <c r="K193" s="92">
        <v>15.91</v>
      </c>
      <c r="L193" s="92">
        <v>7.665</v>
      </c>
      <c r="M193" s="92">
        <v>7.102</v>
      </c>
      <c r="N193" s="92">
        <v>17.6</v>
      </c>
      <c r="O193" s="92">
        <v>15.4</v>
      </c>
      <c r="P193" s="92">
        <v>15.34</v>
      </c>
      <c r="Q193" s="93">
        <v>25.87</v>
      </c>
      <c r="R193" s="93">
        <v>18.1</v>
      </c>
      <c r="S193" s="93">
        <v>22.6</v>
      </c>
      <c r="T193" s="93">
        <v>48.91</v>
      </c>
      <c r="U193" s="91" t="s">
        <v>585</v>
      </c>
      <c r="V193" s="91" t="s">
        <v>1223</v>
      </c>
      <c r="W193" s="91" t="s">
        <v>1287</v>
      </c>
      <c r="X193" s="224"/>
      <c r="Y193" s="317">
        <v>1819.13</v>
      </c>
      <c r="Z193" s="317">
        <f t="shared" si="13"/>
        <v>1854.0363468965518</v>
      </c>
      <c r="AA193" s="320">
        <f t="shared" si="14"/>
        <v>189.90782489031216</v>
      </c>
      <c r="AB193" s="317">
        <f t="shared" si="15"/>
        <v>-5660.486960330603</v>
      </c>
    </row>
    <row r="194" spans="1:28" s="2" customFormat="1" ht="12.75" customHeight="1">
      <c r="A194" s="90" t="s">
        <v>1148</v>
      </c>
      <c r="B194" s="92">
        <v>3.13</v>
      </c>
      <c r="C194" s="92">
        <v>13.12</v>
      </c>
      <c r="D194" s="301">
        <v>10.41</v>
      </c>
      <c r="E194" s="301">
        <v>9.63</v>
      </c>
      <c r="F194" s="200">
        <v>19</v>
      </c>
      <c r="G194" s="92">
        <f t="shared" si="11"/>
        <v>7652.106761135379</v>
      </c>
      <c r="H194" s="203">
        <v>6.45</v>
      </c>
      <c r="I194" s="296">
        <f t="shared" si="12"/>
        <v>-17.68781020614084</v>
      </c>
      <c r="J194" s="92">
        <v>16.03</v>
      </c>
      <c r="K194" s="92">
        <v>16.03</v>
      </c>
      <c r="L194" s="92">
        <v>7.81</v>
      </c>
      <c r="M194" s="92">
        <v>7.22</v>
      </c>
      <c r="N194" s="92">
        <v>17.76</v>
      </c>
      <c r="O194" s="92">
        <v>15.54</v>
      </c>
      <c r="P194" s="92">
        <v>15.47</v>
      </c>
      <c r="Q194" s="93">
        <v>23.4</v>
      </c>
      <c r="R194" s="93">
        <v>18.22</v>
      </c>
      <c r="S194" s="93">
        <v>23.2</v>
      </c>
      <c r="T194" s="93">
        <v>50</v>
      </c>
      <c r="U194" s="91" t="s">
        <v>598</v>
      </c>
      <c r="V194" s="91" t="s">
        <v>1225</v>
      </c>
      <c r="W194" s="91" t="s">
        <v>1296</v>
      </c>
      <c r="X194" s="224"/>
      <c r="Y194" s="317">
        <v>1832.95</v>
      </c>
      <c r="Z194" s="317">
        <f t="shared" si="13"/>
        <v>1867.2673362068965</v>
      </c>
      <c r="AA194" s="320">
        <f t="shared" si="14"/>
        <v>206.2200034877571</v>
      </c>
      <c r="AB194" s="317">
        <f t="shared" si="15"/>
        <v>-5819.156761135379</v>
      </c>
    </row>
    <row r="195" spans="1:28" s="2" customFormat="1" ht="12.75" customHeight="1">
      <c r="A195" s="90" t="s">
        <v>1274</v>
      </c>
      <c r="B195" s="92">
        <v>3.37</v>
      </c>
      <c r="C195" s="92">
        <v>13.63</v>
      </c>
      <c r="D195" s="301">
        <v>10.97</v>
      </c>
      <c r="E195" s="301">
        <v>10.25</v>
      </c>
      <c r="F195" s="200">
        <v>19.48</v>
      </c>
      <c r="G195" s="92">
        <f t="shared" si="11"/>
        <v>7521.5932565317335</v>
      </c>
      <c r="H195" s="203">
        <v>5.43</v>
      </c>
      <c r="I195" s="296">
        <f t="shared" si="12"/>
        <v>-17.133098444785677</v>
      </c>
      <c r="J195" s="92">
        <v>16.49</v>
      </c>
      <c r="K195" s="92">
        <v>16.51</v>
      </c>
      <c r="L195" s="92">
        <v>8.23</v>
      </c>
      <c r="M195" s="92">
        <v>7.69</v>
      </c>
      <c r="N195" s="92">
        <v>18.22</v>
      </c>
      <c r="O195" s="92">
        <v>15.99</v>
      </c>
      <c r="P195" s="92">
        <v>15.93</v>
      </c>
      <c r="Q195" s="93">
        <v>26</v>
      </c>
      <c r="R195" s="93">
        <v>16</v>
      </c>
      <c r="S195" s="93">
        <v>23.5</v>
      </c>
      <c r="T195" s="93">
        <v>47.1</v>
      </c>
      <c r="U195" s="91" t="s">
        <v>574</v>
      </c>
      <c r="V195" s="91" t="s">
        <v>1223</v>
      </c>
      <c r="W195" s="91" t="s">
        <v>1287</v>
      </c>
      <c r="X195" s="224"/>
      <c r="Y195" s="317">
        <v>1826.29</v>
      </c>
      <c r="Z195" s="317">
        <f t="shared" si="13"/>
        <v>1855.055705862069</v>
      </c>
      <c r="AA195" s="320">
        <f t="shared" si="14"/>
        <v>191.16456882006685</v>
      </c>
      <c r="AB195" s="317">
        <f t="shared" si="15"/>
        <v>-5695.3032565317335</v>
      </c>
    </row>
    <row r="196" spans="1:28" s="2" customFormat="1" ht="12.75" customHeight="1">
      <c r="A196" s="90" t="s">
        <v>676</v>
      </c>
      <c r="B196" s="92">
        <v>3.52</v>
      </c>
      <c r="C196" s="92">
        <v>13.86</v>
      </c>
      <c r="D196" s="301">
        <v>12.01</v>
      </c>
      <c r="E196" s="301">
        <v>11.36</v>
      </c>
      <c r="F196" s="200">
        <v>19.74</v>
      </c>
      <c r="G196" s="92">
        <f t="shared" si="11"/>
        <v>13351.362861750047</v>
      </c>
      <c r="H196" s="203">
        <v>3.94</v>
      </c>
      <c r="I196" s="296">
        <f t="shared" si="12"/>
        <v>-19.36525599268227</v>
      </c>
      <c r="J196" s="92">
        <v>16.81</v>
      </c>
      <c r="K196" s="92">
        <v>16.76</v>
      </c>
      <c r="L196" s="92">
        <v>9.0075</v>
      </c>
      <c r="M196" s="92">
        <v>8.52</v>
      </c>
      <c r="N196" s="92">
        <v>18.6</v>
      </c>
      <c r="O196" s="92">
        <v>16.28</v>
      </c>
      <c r="P196" s="92">
        <v>16.29</v>
      </c>
      <c r="Q196" s="93">
        <v>19.2</v>
      </c>
      <c r="R196" s="93">
        <v>14</v>
      </c>
      <c r="S196" s="93">
        <v>15.7</v>
      </c>
      <c r="T196" s="93">
        <v>194.3</v>
      </c>
      <c r="U196" s="91" t="s">
        <v>723</v>
      </c>
      <c r="V196" s="91" t="s">
        <v>1226</v>
      </c>
      <c r="W196" s="91" t="s">
        <v>1287</v>
      </c>
      <c r="X196" s="224"/>
      <c r="Y196" s="317">
        <v>2279.42</v>
      </c>
      <c r="Z196" s="317">
        <f t="shared" si="13"/>
        <v>2306.448671724138</v>
      </c>
      <c r="AA196" s="320">
        <f t="shared" si="14"/>
        <v>747.6764443920225</v>
      </c>
      <c r="AB196" s="317">
        <f t="shared" si="15"/>
        <v>-11071.942861750047</v>
      </c>
    </row>
    <row r="197" spans="1:28" s="2" customFormat="1" ht="12.75" customHeight="1">
      <c r="A197" s="90" t="s">
        <v>1222</v>
      </c>
      <c r="B197" s="92">
        <v>3.82</v>
      </c>
      <c r="C197" s="92">
        <v>13.97</v>
      </c>
      <c r="D197" s="301">
        <v>11.54</v>
      </c>
      <c r="E197" s="301">
        <v>10.84</v>
      </c>
      <c r="F197" s="200">
        <v>19.88</v>
      </c>
      <c r="G197" s="92">
        <f t="shared" si="11"/>
        <v>7788.333849948563</v>
      </c>
      <c r="H197" s="203">
        <v>6.56</v>
      </c>
      <c r="I197" s="296">
        <f t="shared" si="12"/>
        <v>-16.88444559448263</v>
      </c>
      <c r="J197" s="92">
        <v>16.89</v>
      </c>
      <c r="K197" s="92">
        <v>16.89</v>
      </c>
      <c r="L197" s="92">
        <v>8.66</v>
      </c>
      <c r="M197" s="92">
        <v>8.13</v>
      </c>
      <c r="N197" s="92">
        <v>18.6</v>
      </c>
      <c r="O197" s="92">
        <v>16.38</v>
      </c>
      <c r="P197" s="92">
        <v>16.32</v>
      </c>
      <c r="Q197" s="93">
        <v>26.2</v>
      </c>
      <c r="R197" s="93">
        <v>15.4</v>
      </c>
      <c r="S197" s="93">
        <v>21.9</v>
      </c>
      <c r="T197" s="94">
        <v>47.9</v>
      </c>
      <c r="U197" s="91" t="s">
        <v>651</v>
      </c>
      <c r="V197" s="91" t="s">
        <v>1223</v>
      </c>
      <c r="W197" s="91" t="s">
        <v>1287</v>
      </c>
      <c r="X197" s="224"/>
      <c r="Y197" s="317">
        <v>1843.06</v>
      </c>
      <c r="Z197" s="317">
        <f t="shared" si="13"/>
        <v>1878.1912882758622</v>
      </c>
      <c r="AA197" s="320">
        <f t="shared" si="14"/>
        <v>219.68788959658917</v>
      </c>
      <c r="AB197" s="317">
        <f t="shared" si="15"/>
        <v>-5945.273849948562</v>
      </c>
    </row>
    <row r="198" spans="1:28" s="2" customFormat="1" ht="12.75" customHeight="1">
      <c r="A198" s="90" t="s">
        <v>440</v>
      </c>
      <c r="B198" s="92">
        <v>4.26</v>
      </c>
      <c r="C198" s="92">
        <v>14.55</v>
      </c>
      <c r="D198" s="301">
        <v>13.28</v>
      </c>
      <c r="E198" s="301">
        <v>12.71</v>
      </c>
      <c r="F198" s="200">
        <v>20.56</v>
      </c>
      <c r="G198" s="92">
        <f t="shared" si="11"/>
        <v>10705.322319694731</v>
      </c>
      <c r="H198" s="203">
        <v>7.34</v>
      </c>
      <c r="I198" s="296">
        <f t="shared" si="12"/>
        <v>-17.5859974772177</v>
      </c>
      <c r="J198" s="92">
        <v>17.53</v>
      </c>
      <c r="K198" s="92">
        <v>17.53</v>
      </c>
      <c r="L198" s="92">
        <v>9.96</v>
      </c>
      <c r="M198" s="92">
        <v>9.53</v>
      </c>
      <c r="N198" s="92">
        <v>19.34</v>
      </c>
      <c r="O198" s="92">
        <v>16.96</v>
      </c>
      <c r="P198" s="92">
        <v>16.95</v>
      </c>
      <c r="Q198" s="93">
        <v>22.87</v>
      </c>
      <c r="R198" s="93">
        <v>12.42</v>
      </c>
      <c r="S198" s="93">
        <v>15.88</v>
      </c>
      <c r="T198" s="93">
        <v>27.87</v>
      </c>
      <c r="U198" s="91" t="s">
        <v>651</v>
      </c>
      <c r="V198" s="91" t="s">
        <v>1225</v>
      </c>
      <c r="W198" s="91" t="s">
        <v>1296</v>
      </c>
      <c r="X198" s="224"/>
      <c r="Y198" s="317">
        <v>2064.74</v>
      </c>
      <c r="Z198" s="317">
        <f t="shared" si="13"/>
        <v>2109.65928137931</v>
      </c>
      <c r="AA198" s="320">
        <f t="shared" si="14"/>
        <v>505.05938786720645</v>
      </c>
      <c r="AB198" s="317">
        <f t="shared" si="15"/>
        <v>-8640.582319694731</v>
      </c>
    </row>
    <row r="199" spans="1:28" s="2" customFormat="1" ht="12.75" customHeight="1">
      <c r="A199" s="90" t="s">
        <v>678</v>
      </c>
      <c r="B199" s="92">
        <v>5.03</v>
      </c>
      <c r="C199" s="92">
        <v>15.12</v>
      </c>
      <c r="D199" s="301">
        <v>13.49</v>
      </c>
      <c r="E199" s="301">
        <v>12.89</v>
      </c>
      <c r="F199" s="200">
        <v>21.05</v>
      </c>
      <c r="G199" s="92">
        <f t="shared" si="11"/>
        <v>10713.318265883145</v>
      </c>
      <c r="H199" s="203">
        <v>0.43</v>
      </c>
      <c r="I199" s="296">
        <f t="shared" si="12"/>
        <v>-17.099240069066294</v>
      </c>
      <c r="J199" s="92">
        <v>18.12</v>
      </c>
      <c r="K199" s="92">
        <v>18.11</v>
      </c>
      <c r="L199" s="92">
        <v>10.12</v>
      </c>
      <c r="M199" s="92">
        <v>9.67</v>
      </c>
      <c r="N199" s="92">
        <v>19.66</v>
      </c>
      <c r="O199" s="92">
        <v>17.39</v>
      </c>
      <c r="P199" s="92">
        <v>17.37</v>
      </c>
      <c r="Q199" s="93">
        <v>25.8</v>
      </c>
      <c r="R199" s="93">
        <v>12.9</v>
      </c>
      <c r="S199" s="93">
        <v>16.9</v>
      </c>
      <c r="T199" s="93">
        <v>51.06</v>
      </c>
      <c r="U199" s="91" t="s">
        <v>663</v>
      </c>
      <c r="V199" s="91" t="s">
        <v>1225</v>
      </c>
      <c r="W199" s="91" t="s">
        <v>1296</v>
      </c>
      <c r="X199" s="224"/>
      <c r="Y199" s="317">
        <v>2088.53</v>
      </c>
      <c r="Z199" s="317">
        <f t="shared" si="13"/>
        <v>2091.196785862069</v>
      </c>
      <c r="AA199" s="320">
        <f t="shared" si="14"/>
        <v>482.2974070985959</v>
      </c>
      <c r="AB199" s="317">
        <f t="shared" si="15"/>
        <v>-8624.788265883144</v>
      </c>
    </row>
    <row r="200" spans="1:28" s="134" customFormat="1" ht="12.75" customHeight="1">
      <c r="A200" s="210"/>
      <c r="B200" s="92"/>
      <c r="C200" s="92"/>
      <c r="D200" s="301"/>
      <c r="E200" s="301"/>
      <c r="F200" s="200"/>
      <c r="G200" s="92">
        <f t="shared" si="11"/>
        <v>0</v>
      </c>
      <c r="H200" s="209"/>
      <c r="I200" s="92">
        <f t="shared" si="12"/>
        <v>0</v>
      </c>
      <c r="J200" s="92"/>
      <c r="K200" s="92"/>
      <c r="L200" s="92"/>
      <c r="M200" s="92"/>
      <c r="N200" s="92"/>
      <c r="O200" s="92"/>
      <c r="P200" s="92"/>
      <c r="Q200" s="92"/>
      <c r="R200" s="93"/>
      <c r="S200" s="92"/>
      <c r="T200" s="92"/>
      <c r="U200" s="92"/>
      <c r="V200" s="92"/>
      <c r="W200" s="92"/>
      <c r="X200" s="220"/>
      <c r="Y200" s="317">
        <v>0</v>
      </c>
      <c r="Z200" s="317">
        <f>(Y200-H200)*(H200/290+1)+H200*((H200/290+1)-1)</f>
        <v>0</v>
      </c>
      <c r="AA200" s="320">
        <f t="shared" si="14"/>
        <v>-2095.8904104</v>
      </c>
      <c r="AB200" s="317">
        <f>Y200-G200</f>
        <v>0</v>
      </c>
    </row>
    <row r="201" spans="1:24" s="134" customFormat="1" ht="12.75" customHeight="1">
      <c r="A201" s="219"/>
      <c r="B201" s="220"/>
      <c r="C201" s="220"/>
      <c r="D201" s="309"/>
      <c r="E201" s="309"/>
      <c r="F201" s="220"/>
      <c r="G201" s="220"/>
      <c r="H201" s="220"/>
      <c r="I201" s="220"/>
      <c r="J201" s="220"/>
      <c r="K201" s="220"/>
      <c r="L201" s="220"/>
      <c r="M201" s="220"/>
      <c r="N201" s="220"/>
      <c r="O201" s="220"/>
      <c r="P201" s="220"/>
      <c r="Q201" s="220"/>
      <c r="R201" s="221"/>
      <c r="S201" s="220"/>
      <c r="T201" s="220"/>
      <c r="U201" s="220"/>
      <c r="V201" s="220"/>
      <c r="W201" s="220"/>
      <c r="X201" s="220"/>
    </row>
    <row r="202" spans="1:28" s="2" customFormat="1" ht="12.75" customHeight="1">
      <c r="A202" s="149" t="s">
        <v>1130</v>
      </c>
      <c r="B202" s="44"/>
      <c r="C202" s="3"/>
      <c r="D202" s="37"/>
      <c r="E202" s="37"/>
      <c r="F202" s="3"/>
      <c r="G202" s="44"/>
      <c r="H202" s="32"/>
      <c r="I202" s="3"/>
      <c r="J202" s="3"/>
      <c r="K202" s="44"/>
      <c r="L202" s="3"/>
      <c r="M202" s="3"/>
      <c r="N202" s="3"/>
      <c r="O202" s="44"/>
      <c r="P202" s="3"/>
      <c r="Q202" s="3"/>
      <c r="R202" s="32"/>
      <c r="S202" s="32"/>
      <c r="T202" s="5"/>
      <c r="U202" s="3"/>
      <c r="Y202" s="201"/>
      <c r="AB202" s="201"/>
    </row>
    <row r="203" spans="1:21" s="2" customFormat="1" ht="12.75" customHeight="1">
      <c r="A203" s="3"/>
      <c r="B203" s="44"/>
      <c r="C203" s="3"/>
      <c r="D203" s="37"/>
      <c r="E203" s="37"/>
      <c r="F203" s="3"/>
      <c r="G203" s="44"/>
      <c r="H203" s="32"/>
      <c r="I203" s="3"/>
      <c r="J203" s="3"/>
      <c r="K203" s="44"/>
      <c r="L203" s="3"/>
      <c r="M203" s="3"/>
      <c r="N203" s="3"/>
      <c r="O203" s="44"/>
      <c r="P203" s="3"/>
      <c r="Q203" s="3"/>
      <c r="R203" s="32"/>
      <c r="S203" s="32"/>
      <c r="T203" s="5"/>
      <c r="U203" s="3"/>
    </row>
    <row r="204" spans="1:28" ht="12.75">
      <c r="A204" s="150" t="s">
        <v>322</v>
      </c>
      <c r="D204" s="37"/>
      <c r="E204" s="37"/>
      <c r="H204" s="3"/>
      <c r="K204" s="3"/>
      <c r="N204" s="44"/>
      <c r="Q204" s="11"/>
      <c r="R204" s="50"/>
      <c r="S204" s="182"/>
      <c r="Y204" s="146"/>
      <c r="Z204" s="146"/>
      <c r="AA204" s="146"/>
      <c r="AB204" s="146"/>
    </row>
    <row r="205" spans="1:28" ht="12.75">
      <c r="A205" s="150" t="s">
        <v>176</v>
      </c>
      <c r="D205" s="37"/>
      <c r="E205" s="37"/>
      <c r="H205" s="3"/>
      <c r="K205" s="3"/>
      <c r="N205" s="44"/>
      <c r="Q205" s="11"/>
      <c r="R205" s="50"/>
      <c r="S205" s="182"/>
      <c r="Y205" s="146"/>
      <c r="Z205" s="146"/>
      <c r="AA205" s="146"/>
      <c r="AB205" s="146"/>
    </row>
    <row r="206" spans="1:28" ht="12.75">
      <c r="A206" s="150"/>
      <c r="D206" s="37"/>
      <c r="E206" s="37"/>
      <c r="H206" s="3"/>
      <c r="K206" s="3"/>
      <c r="N206" s="44"/>
      <c r="Q206" s="11"/>
      <c r="R206" s="50"/>
      <c r="S206" s="182"/>
      <c r="Y206" s="146"/>
      <c r="Z206" s="146"/>
      <c r="AA206" s="146"/>
      <c r="AB206" s="146"/>
    </row>
    <row r="207" spans="1:21" s="2" customFormat="1" ht="12.75" customHeight="1">
      <c r="A207" s="3" t="s">
        <v>903</v>
      </c>
      <c r="B207" s="44"/>
      <c r="C207" s="3"/>
      <c r="D207" s="37"/>
      <c r="E207" s="37"/>
      <c r="F207" s="3"/>
      <c r="G207" s="44"/>
      <c r="H207" s="32"/>
      <c r="I207" s="3"/>
      <c r="J207" s="3"/>
      <c r="K207" s="44"/>
      <c r="L207" s="3"/>
      <c r="M207" s="3"/>
      <c r="N207" s="3"/>
      <c r="O207" s="44"/>
      <c r="P207" s="3"/>
      <c r="Q207" s="3"/>
      <c r="R207" s="32"/>
      <c r="S207" s="32"/>
      <c r="T207" s="5"/>
      <c r="U207" s="3"/>
    </row>
    <row r="208" spans="1:21" s="2" customFormat="1" ht="12.75" customHeight="1">
      <c r="A208" s="3"/>
      <c r="B208" s="44"/>
      <c r="C208" s="3"/>
      <c r="D208" s="37"/>
      <c r="E208" s="37"/>
      <c r="F208" s="3"/>
      <c r="G208" s="44"/>
      <c r="H208" s="32"/>
      <c r="I208" s="3"/>
      <c r="J208" s="3"/>
      <c r="K208" s="44"/>
      <c r="L208" s="3"/>
      <c r="M208" s="3"/>
      <c r="N208" s="3"/>
      <c r="O208" s="44"/>
      <c r="P208" s="3"/>
      <c r="Q208" s="3"/>
      <c r="R208" s="32"/>
      <c r="S208" s="32"/>
      <c r="T208" s="5"/>
      <c r="U208" s="3"/>
    </row>
    <row r="209" spans="1:28" ht="12.75">
      <c r="A209" s="3" t="s">
        <v>906</v>
      </c>
      <c r="D209" s="310"/>
      <c r="E209" s="37"/>
      <c r="P209" s="44"/>
      <c r="R209" s="211"/>
      <c r="S209" s="3"/>
      <c r="V209" s="50"/>
      <c r="Y209" s="146"/>
      <c r="Z209" s="146"/>
      <c r="AA209" s="146"/>
      <c r="AB209" s="146"/>
    </row>
    <row r="210" spans="4:28" ht="12.75">
      <c r="D210" s="310"/>
      <c r="E210" s="37"/>
      <c r="P210" s="44"/>
      <c r="R210" s="211"/>
      <c r="S210" s="3"/>
      <c r="V210" s="50"/>
      <c r="Y210" s="146"/>
      <c r="Z210" s="146"/>
      <c r="AA210" s="146"/>
      <c r="AB210" s="146"/>
    </row>
    <row r="211" spans="1:28" ht="12.75">
      <c r="A211" s="3" t="s">
        <v>127</v>
      </c>
      <c r="D211" s="310"/>
      <c r="E211" s="37"/>
      <c r="P211" s="44"/>
      <c r="R211" s="211"/>
      <c r="S211" s="3"/>
      <c r="V211" s="50"/>
      <c r="Y211" s="146"/>
      <c r="Z211" s="146"/>
      <c r="AA211" s="146"/>
      <c r="AB211" s="146"/>
    </row>
    <row r="212" spans="4:28" ht="12.75">
      <c r="D212" s="310"/>
      <c r="E212" s="37"/>
      <c r="P212" s="44"/>
      <c r="R212" s="211"/>
      <c r="S212" s="3"/>
      <c r="V212" s="50"/>
      <c r="Y212" s="146"/>
      <c r="Z212" s="146"/>
      <c r="AA212" s="146"/>
      <c r="AB212" s="146"/>
    </row>
    <row r="213" spans="1:28" ht="12.75">
      <c r="A213" s="3" t="s">
        <v>907</v>
      </c>
      <c r="D213" s="310"/>
      <c r="E213" s="37"/>
      <c r="P213" s="44"/>
      <c r="R213" s="211"/>
      <c r="S213" s="3"/>
      <c r="V213" s="50"/>
      <c r="Y213" s="146"/>
      <c r="Z213" s="146"/>
      <c r="AA213" s="146"/>
      <c r="AB213" s="146"/>
    </row>
    <row r="214" spans="4:28" ht="12.75">
      <c r="D214" s="310"/>
      <c r="E214" s="37"/>
      <c r="P214" s="44"/>
      <c r="R214" s="211"/>
      <c r="S214" s="3"/>
      <c r="V214" s="50"/>
      <c r="Y214" s="146"/>
      <c r="Z214" s="146"/>
      <c r="AA214" s="146"/>
      <c r="AB214" s="146"/>
    </row>
    <row r="215" spans="1:28" ht="12.75">
      <c r="A215" s="3" t="s">
        <v>908</v>
      </c>
      <c r="D215" s="310"/>
      <c r="E215" s="37"/>
      <c r="P215" s="44"/>
      <c r="R215" s="211"/>
      <c r="S215" s="3"/>
      <c r="V215" s="50"/>
      <c r="Y215" s="146"/>
      <c r="Z215" s="146"/>
      <c r="AA215" s="146"/>
      <c r="AB215" s="146"/>
    </row>
    <row r="216" spans="4:28" ht="12.75">
      <c r="D216" s="310"/>
      <c r="E216" s="37"/>
      <c r="P216" s="44"/>
      <c r="R216" s="211"/>
      <c r="S216" s="3"/>
      <c r="V216" s="50"/>
      <c r="Y216" s="146"/>
      <c r="Z216" s="146"/>
      <c r="AA216" s="146"/>
      <c r="AB216" s="146"/>
    </row>
    <row r="217" spans="1:28" ht="12.75">
      <c r="A217" s="3" t="s">
        <v>128</v>
      </c>
      <c r="D217" s="310"/>
      <c r="E217" s="37"/>
      <c r="P217" s="44"/>
      <c r="R217" s="211"/>
      <c r="S217" s="3"/>
      <c r="V217" s="50"/>
      <c r="Y217" s="146"/>
      <c r="Z217" s="146"/>
      <c r="AA217" s="146"/>
      <c r="AB217" s="146"/>
    </row>
    <row r="218" spans="4:28" ht="12.75">
      <c r="D218" s="310"/>
      <c r="E218" s="37"/>
      <c r="P218" s="44"/>
      <c r="R218" s="211"/>
      <c r="S218" s="3"/>
      <c r="V218" s="50"/>
      <c r="Y218" s="146"/>
      <c r="Z218" s="146"/>
      <c r="AA218" s="146"/>
      <c r="AB218" s="146"/>
    </row>
    <row r="219" spans="1:28" ht="12.75">
      <c r="A219" s="3" t="s">
        <v>82</v>
      </c>
      <c r="D219" s="310"/>
      <c r="E219" s="37"/>
      <c r="P219" s="44"/>
      <c r="R219" s="211"/>
      <c r="S219" s="3"/>
      <c r="V219" s="50"/>
      <c r="Y219" s="146"/>
      <c r="Z219" s="146"/>
      <c r="AA219" s="146"/>
      <c r="AB219" s="146"/>
    </row>
    <row r="220" spans="4:28" ht="12.75">
      <c r="D220" s="310"/>
      <c r="E220" s="37"/>
      <c r="P220" s="44"/>
      <c r="R220" s="211"/>
      <c r="S220" s="3"/>
      <c r="V220" s="50"/>
      <c r="Y220" s="146"/>
      <c r="Z220" s="146"/>
      <c r="AA220" s="146"/>
      <c r="AB220" s="146"/>
    </row>
    <row r="221" spans="1:28" ht="12.75">
      <c r="A221" s="3" t="s">
        <v>83</v>
      </c>
      <c r="D221" s="310"/>
      <c r="E221" s="37"/>
      <c r="P221" s="44"/>
      <c r="R221" s="211"/>
      <c r="S221" s="3"/>
      <c r="V221" s="50"/>
      <c r="Y221" s="146"/>
      <c r="Z221" s="146"/>
      <c r="AA221" s="146"/>
      <c r="AB221" s="146"/>
    </row>
    <row r="222" spans="1:28" ht="12.75">
      <c r="A222" s="3" t="s">
        <v>1</v>
      </c>
      <c r="D222" s="310"/>
      <c r="E222" s="37"/>
      <c r="P222" s="44"/>
      <c r="R222" s="211"/>
      <c r="S222" s="3"/>
      <c r="V222" s="50"/>
      <c r="Y222" s="146"/>
      <c r="Z222" s="146"/>
      <c r="AA222" s="146"/>
      <c r="AB222" s="146"/>
    </row>
    <row r="223" spans="1:28" ht="12.75">
      <c r="A223" s="3" t="s">
        <v>2</v>
      </c>
      <c r="D223" s="310"/>
      <c r="E223" s="37"/>
      <c r="P223" s="44"/>
      <c r="R223" s="211"/>
      <c r="S223" s="3"/>
      <c r="V223" s="50"/>
      <c r="Y223" s="146"/>
      <c r="Z223" s="146"/>
      <c r="AA223" s="146"/>
      <c r="AB223" s="146"/>
    </row>
    <row r="224" spans="4:28" ht="12.75">
      <c r="D224" s="310"/>
      <c r="E224" s="37"/>
      <c r="P224" s="44"/>
      <c r="R224" s="211"/>
      <c r="S224" s="3"/>
      <c r="V224" s="50"/>
      <c r="Y224" s="146"/>
      <c r="Z224" s="146"/>
      <c r="AA224" s="146"/>
      <c r="AB224" s="146"/>
    </row>
    <row r="225" spans="1:28" ht="12.75">
      <c r="A225" s="3" t="s">
        <v>909</v>
      </c>
      <c r="D225" s="310"/>
      <c r="E225" s="37"/>
      <c r="P225" s="44"/>
      <c r="R225" s="211"/>
      <c r="S225" s="3"/>
      <c r="V225" s="50"/>
      <c r="Y225" s="146"/>
      <c r="Z225" s="146"/>
      <c r="AA225" s="146"/>
      <c r="AB225" s="146"/>
    </row>
    <row r="226" spans="4:28" ht="12.75">
      <c r="D226" s="310"/>
      <c r="E226" s="37"/>
      <c r="P226" s="44"/>
      <c r="R226" s="211"/>
      <c r="S226" s="3"/>
      <c r="V226" s="50"/>
      <c r="Y226" s="146"/>
      <c r="Z226" s="146"/>
      <c r="AA226" s="146"/>
      <c r="AB226" s="146"/>
    </row>
    <row r="227" spans="1:28" ht="12.75">
      <c r="A227" s="3" t="s">
        <v>913</v>
      </c>
      <c r="D227" s="310"/>
      <c r="E227" s="37"/>
      <c r="P227" s="44"/>
      <c r="R227" s="211"/>
      <c r="S227" s="3"/>
      <c r="V227" s="50"/>
      <c r="Y227" s="146"/>
      <c r="Z227" s="146"/>
      <c r="AA227" s="146"/>
      <c r="AB227" s="146"/>
    </row>
    <row r="228" spans="4:28" ht="12.75">
      <c r="D228" s="310"/>
      <c r="E228" s="37"/>
      <c r="P228" s="44"/>
      <c r="R228" s="211"/>
      <c r="S228" s="3"/>
      <c r="V228" s="50"/>
      <c r="Y228" s="146"/>
      <c r="Z228" s="146"/>
      <c r="AA228" s="146"/>
      <c r="AB228" s="146"/>
    </row>
    <row r="229" spans="1:28" ht="12.75">
      <c r="A229" s="3" t="s">
        <v>86</v>
      </c>
      <c r="D229" s="310"/>
      <c r="E229" s="37"/>
      <c r="N229" s="5"/>
      <c r="P229" s="44"/>
      <c r="Q229" s="5"/>
      <c r="R229" s="211"/>
      <c r="S229" s="5"/>
      <c r="V229" s="50"/>
      <c r="Y229" s="146"/>
      <c r="Z229" s="146"/>
      <c r="AA229" s="146"/>
      <c r="AB229" s="146"/>
    </row>
    <row r="230" spans="1:28" ht="12.75">
      <c r="A230" s="3" t="s">
        <v>85</v>
      </c>
      <c r="D230" s="310"/>
      <c r="E230" s="37"/>
      <c r="N230" s="5"/>
      <c r="P230" s="44"/>
      <c r="Q230" s="5"/>
      <c r="R230" s="211"/>
      <c r="S230" s="5"/>
      <c r="V230" s="50"/>
      <c r="Y230" s="146"/>
      <c r="Z230" s="146"/>
      <c r="AA230" s="146"/>
      <c r="AB230" s="146"/>
    </row>
    <row r="231" spans="1:28" ht="12.75">
      <c r="A231" s="3" t="s">
        <v>1314</v>
      </c>
      <c r="D231" s="310"/>
      <c r="E231" s="37"/>
      <c r="P231" s="44"/>
      <c r="R231" s="211"/>
      <c r="S231" s="3"/>
      <c r="V231" s="50"/>
      <c r="Y231" s="146"/>
      <c r="Z231" s="146"/>
      <c r="AA231" s="146"/>
      <c r="AB231" s="146"/>
    </row>
    <row r="232" spans="4:28" ht="12.75">
      <c r="D232" s="310"/>
      <c r="E232" s="37"/>
      <c r="N232" s="5"/>
      <c r="P232" s="44"/>
      <c r="Q232" s="5"/>
      <c r="R232" s="211"/>
      <c r="S232" s="5"/>
      <c r="V232" s="50"/>
      <c r="Y232" s="146"/>
      <c r="Z232" s="146"/>
      <c r="AA232" s="146"/>
      <c r="AB232" s="146"/>
    </row>
    <row r="233" spans="1:28" ht="12.75">
      <c r="A233" s="3" t="s">
        <v>832</v>
      </c>
      <c r="D233" s="37"/>
      <c r="E233" s="37"/>
      <c r="H233" s="3"/>
      <c r="K233" s="3"/>
      <c r="N233" s="44"/>
      <c r="Q233" s="11"/>
      <c r="R233" s="50"/>
      <c r="S233" s="182"/>
      <c r="Y233" s="146"/>
      <c r="Z233" s="146"/>
      <c r="AA233" s="146"/>
      <c r="AB233" s="146"/>
    </row>
    <row r="234" spans="1:28" ht="12.75">
      <c r="A234" s="3" t="s">
        <v>1032</v>
      </c>
      <c r="D234" s="37"/>
      <c r="E234" s="37"/>
      <c r="H234" s="3"/>
      <c r="K234" s="3"/>
      <c r="N234" s="44"/>
      <c r="Q234" s="11"/>
      <c r="R234" s="50"/>
      <c r="S234" s="182"/>
      <c r="Y234" s="146"/>
      <c r="Z234" s="146"/>
      <c r="AA234" s="146"/>
      <c r="AB234" s="146"/>
    </row>
    <row r="235" spans="1:28" ht="12.75">
      <c r="A235" s="3" t="s">
        <v>1036</v>
      </c>
      <c r="D235" s="37"/>
      <c r="E235" s="37"/>
      <c r="H235" s="3"/>
      <c r="K235" s="3"/>
      <c r="N235" s="44"/>
      <c r="Q235" s="11"/>
      <c r="R235" s="50"/>
      <c r="S235" s="182"/>
      <c r="Y235" s="146"/>
      <c r="Z235" s="146"/>
      <c r="AA235" s="146"/>
      <c r="AB235" s="146"/>
    </row>
    <row r="236" spans="4:28" ht="12.75">
      <c r="D236" s="37"/>
      <c r="E236" s="37"/>
      <c r="H236" s="3"/>
      <c r="K236" s="3"/>
      <c r="N236" s="44"/>
      <c r="Q236" s="11"/>
      <c r="R236" s="50"/>
      <c r="S236" s="182"/>
      <c r="Y236" s="146"/>
      <c r="Z236" s="146"/>
      <c r="AA236" s="146"/>
      <c r="AB236" s="146"/>
    </row>
    <row r="237" spans="1:5" ht="12.75">
      <c r="A237" s="3" t="s">
        <v>679</v>
      </c>
      <c r="D237" s="37"/>
      <c r="E237" s="37"/>
    </row>
    <row r="238" spans="4:5" ht="12.75">
      <c r="D238" s="37"/>
      <c r="E238" s="37"/>
    </row>
    <row r="239" spans="1:28" ht="12.75">
      <c r="A239" s="3" t="s">
        <v>831</v>
      </c>
      <c r="D239" s="37"/>
      <c r="E239" s="37"/>
      <c r="H239" s="3"/>
      <c r="K239" s="3"/>
      <c r="N239" s="44"/>
      <c r="Q239" s="11"/>
      <c r="R239" s="50"/>
      <c r="S239" s="182"/>
      <c r="Y239" s="146"/>
      <c r="Z239" s="146"/>
      <c r="AA239" s="146"/>
      <c r="AB239" s="146"/>
    </row>
    <row r="240" spans="1:28" ht="12.75">
      <c r="A240" s="3" t="s">
        <v>534</v>
      </c>
      <c r="D240" s="37"/>
      <c r="E240" s="37"/>
      <c r="H240" s="3"/>
      <c r="K240" s="3"/>
      <c r="N240" s="44"/>
      <c r="Q240" s="11"/>
      <c r="R240" s="50"/>
      <c r="S240" s="182"/>
      <c r="Y240" s="146"/>
      <c r="Z240" s="146"/>
      <c r="AA240" s="146"/>
      <c r="AB240" s="146"/>
    </row>
    <row r="241" spans="1:28" ht="12.75">
      <c r="A241" s="3" t="s">
        <v>533</v>
      </c>
      <c r="D241" s="37"/>
      <c r="E241" s="37"/>
      <c r="H241" s="3"/>
      <c r="K241" s="3"/>
      <c r="N241" s="44"/>
      <c r="Q241" s="11"/>
      <c r="R241" s="50"/>
      <c r="S241" s="182"/>
      <c r="Y241" s="146"/>
      <c r="Z241" s="146"/>
      <c r="AA241" s="146"/>
      <c r="AB241" s="146"/>
    </row>
    <row r="242" spans="4:28" ht="12.75">
      <c r="D242" s="37"/>
      <c r="E242" s="37"/>
      <c r="H242" s="3"/>
      <c r="K242" s="3"/>
      <c r="N242" s="44"/>
      <c r="Q242" s="11"/>
      <c r="R242" s="50"/>
      <c r="S242" s="182"/>
      <c r="Y242" s="146"/>
      <c r="Z242" s="146"/>
      <c r="AA242" s="146"/>
      <c r="AB242" s="146"/>
    </row>
    <row r="243" spans="1:28" ht="12.75">
      <c r="A243" s="3" t="s">
        <v>545</v>
      </c>
      <c r="D243" s="37"/>
      <c r="E243" s="37"/>
      <c r="H243" s="3"/>
      <c r="K243" s="3"/>
      <c r="N243" s="44"/>
      <c r="Q243" s="11"/>
      <c r="R243" s="50"/>
      <c r="S243" s="182"/>
      <c r="Y243" s="146"/>
      <c r="Z243" s="146"/>
      <c r="AA243" s="146"/>
      <c r="AB243" s="146"/>
    </row>
    <row r="244" spans="1:28" ht="12.75">
      <c r="A244" s="3" t="s">
        <v>546</v>
      </c>
      <c r="D244" s="37"/>
      <c r="E244" s="37"/>
      <c r="H244" s="3"/>
      <c r="K244" s="3"/>
      <c r="N244" s="44"/>
      <c r="Q244" s="11"/>
      <c r="R244" s="50"/>
      <c r="S244" s="182"/>
      <c r="Y244" s="146"/>
      <c r="Z244" s="146"/>
      <c r="AA244" s="146"/>
      <c r="AB244" s="146"/>
    </row>
    <row r="245" spans="4:5" ht="12.75">
      <c r="D245" s="37"/>
      <c r="E245" s="37"/>
    </row>
    <row r="246" spans="1:5" ht="12.75">
      <c r="A246" s="3" t="s">
        <v>683</v>
      </c>
      <c r="D246" s="37"/>
      <c r="E246" s="37"/>
    </row>
    <row r="247" spans="4:5" ht="12.75">
      <c r="D247" s="37"/>
      <c r="E247" s="37"/>
    </row>
    <row r="248" spans="1:5" ht="12.75">
      <c r="A248" s="3" t="s">
        <v>685</v>
      </c>
      <c r="D248" s="37"/>
      <c r="E248" s="37"/>
    </row>
    <row r="249" spans="4:5" ht="12.75">
      <c r="D249" s="37"/>
      <c r="E249" s="37"/>
    </row>
    <row r="250" spans="1:5" ht="12.75">
      <c r="A250" s="3" t="s">
        <v>686</v>
      </c>
      <c r="D250" s="37"/>
      <c r="E250" s="37"/>
    </row>
    <row r="251" spans="4:5" ht="12.75">
      <c r="D251" s="37"/>
      <c r="E251" s="37"/>
    </row>
    <row r="252" spans="1:5" ht="12.75">
      <c r="A252" s="3" t="s">
        <v>687</v>
      </c>
      <c r="D252" s="37"/>
      <c r="E252" s="37"/>
    </row>
    <row r="253" spans="1:5" ht="12.75">
      <c r="A253" s="3" t="s">
        <v>682</v>
      </c>
      <c r="D253" s="37"/>
      <c r="E253" s="37"/>
    </row>
    <row r="254" spans="1:5" ht="12.75">
      <c r="A254" s="3" t="s">
        <v>325</v>
      </c>
      <c r="D254" s="37"/>
      <c r="E254" s="37"/>
    </row>
    <row r="255" spans="4:5" ht="12.75">
      <c r="D255" s="37"/>
      <c r="E255" s="37"/>
    </row>
    <row r="256" spans="1:8" ht="12.75">
      <c r="A256" s="3" t="s">
        <v>44</v>
      </c>
      <c r="B256" s="3"/>
      <c r="D256" s="3"/>
      <c r="E256" s="3"/>
      <c r="G256" s="3"/>
      <c r="H256" s="3"/>
    </row>
    <row r="257" spans="1:8" ht="12.75">
      <c r="A257" s="3" t="s">
        <v>1032</v>
      </c>
      <c r="B257" s="3"/>
      <c r="D257" s="3"/>
      <c r="E257" s="3"/>
      <c r="G257" s="3"/>
      <c r="H257" s="3"/>
    </row>
    <row r="258" spans="1:8" ht="12.75">
      <c r="A258" s="3" t="s">
        <v>43</v>
      </c>
      <c r="B258" s="3"/>
      <c r="D258" s="3"/>
      <c r="E258" s="3"/>
      <c r="G258" s="3"/>
      <c r="H258" s="3"/>
    </row>
    <row r="259" spans="4:5" ht="12.75">
      <c r="D259" s="37"/>
      <c r="E259" s="37"/>
    </row>
    <row r="260" spans="1:5" ht="12.75">
      <c r="A260" s="3" t="s">
        <v>689</v>
      </c>
      <c r="D260" s="37"/>
      <c r="E260" s="37"/>
    </row>
    <row r="261" spans="1:5" ht="12.75">
      <c r="A261" s="3" t="s">
        <v>690</v>
      </c>
      <c r="D261" s="37"/>
      <c r="E261" s="37"/>
    </row>
    <row r="262" spans="4:5" ht="12.75">
      <c r="D262" s="37"/>
      <c r="E262" s="37"/>
    </row>
    <row r="263" spans="1:5" ht="12.75">
      <c r="A263" s="3" t="s">
        <v>1014</v>
      </c>
      <c r="D263" s="37"/>
      <c r="E263" s="37"/>
    </row>
    <row r="264" spans="4:5" ht="12.75">
      <c r="D264" s="37"/>
      <c r="E264" s="37"/>
    </row>
    <row r="265" spans="1:5" ht="12.75">
      <c r="A265" s="3" t="s">
        <v>1103</v>
      </c>
      <c r="D265" s="37"/>
      <c r="E265" s="37"/>
    </row>
    <row r="266" spans="4:5" ht="12.75">
      <c r="D266" s="37"/>
      <c r="E266" s="37"/>
    </row>
    <row r="267" spans="1:28" ht="12.75">
      <c r="A267" s="5" t="s">
        <v>1297</v>
      </c>
      <c r="D267" s="37"/>
      <c r="E267" s="37"/>
      <c r="R267" s="50"/>
      <c r="S267" s="50"/>
      <c r="Y267" s="146"/>
      <c r="Z267" s="146"/>
      <c r="AA267" s="146"/>
      <c r="AB267" s="146"/>
    </row>
    <row r="268" spans="1:28" ht="12.75">
      <c r="A268" s="5" t="s">
        <v>1299</v>
      </c>
      <c r="D268" s="37"/>
      <c r="E268" s="37"/>
      <c r="R268" s="50"/>
      <c r="S268" s="50"/>
      <c r="Y268" s="146"/>
      <c r="Z268" s="146"/>
      <c r="AA268" s="146"/>
      <c r="AB268" s="146"/>
    </row>
    <row r="269" spans="1:28" ht="12.75">
      <c r="A269" s="5" t="s">
        <v>1298</v>
      </c>
      <c r="D269" s="37"/>
      <c r="E269" s="37"/>
      <c r="R269" s="50"/>
      <c r="S269" s="50"/>
      <c r="Y269" s="146"/>
      <c r="Z269" s="146"/>
      <c r="AA269" s="146"/>
      <c r="AB269" s="146"/>
    </row>
    <row r="270" spans="1:28" ht="12.75">
      <c r="A270" s="5" t="s">
        <v>1303</v>
      </c>
      <c r="D270" s="37"/>
      <c r="E270" s="37"/>
      <c r="R270" s="50"/>
      <c r="S270" s="50"/>
      <c r="Y270" s="146"/>
      <c r="Z270" s="146"/>
      <c r="AA270" s="146"/>
      <c r="AB270" s="146"/>
    </row>
    <row r="271" spans="1:5" ht="12.75">
      <c r="A271" s="5" t="s">
        <v>1302</v>
      </c>
      <c r="D271" s="37"/>
      <c r="E271" s="37"/>
    </row>
    <row r="272" spans="1:5" ht="12.75">
      <c r="A272" s="5"/>
      <c r="D272" s="37"/>
      <c r="E272" s="37"/>
    </row>
    <row r="273" spans="1:5" ht="12.75">
      <c r="A273" s="3" t="s">
        <v>856</v>
      </c>
      <c r="D273" s="37"/>
      <c r="E273" s="37"/>
    </row>
    <row r="274" spans="4:5" ht="12.75">
      <c r="D274" s="37"/>
      <c r="E274" s="37"/>
    </row>
    <row r="275" spans="1:5" ht="12.75">
      <c r="A275" s="7" t="s">
        <v>38</v>
      </c>
      <c r="D275" s="37"/>
      <c r="E275" s="37"/>
    </row>
    <row r="276" spans="1:5" ht="12.75">
      <c r="A276" s="7" t="s">
        <v>1068</v>
      </c>
      <c r="D276" s="37"/>
      <c r="E276" s="37"/>
    </row>
    <row r="277" spans="1:5" ht="12.75">
      <c r="A277" s="3" t="s">
        <v>1065</v>
      </c>
      <c r="D277" s="37"/>
      <c r="E277" s="37"/>
    </row>
    <row r="278" spans="1:5" ht="12.75">
      <c r="A278" s="7" t="s">
        <v>1069</v>
      </c>
      <c r="D278" s="37"/>
      <c r="E278" s="37"/>
    </row>
    <row r="279" spans="1:5" ht="12.75">
      <c r="A279" s="3" t="s">
        <v>1064</v>
      </c>
      <c r="D279" s="37"/>
      <c r="E279" s="37"/>
    </row>
    <row r="280" spans="1:5" ht="12.75">
      <c r="A280" s="7" t="s">
        <v>501</v>
      </c>
      <c r="D280" s="37"/>
      <c r="E280" s="37"/>
    </row>
    <row r="281" spans="1:5" ht="12.75">
      <c r="A281" s="7" t="s">
        <v>1070</v>
      </c>
      <c r="D281" s="37"/>
      <c r="E281" s="37"/>
    </row>
    <row r="282" spans="1:5" ht="12.75">
      <c r="A282" s="151" t="s">
        <v>296</v>
      </c>
      <c r="D282" s="37"/>
      <c r="E282" s="37"/>
    </row>
    <row r="283" spans="1:5" ht="12.75">
      <c r="A283" s="7" t="s">
        <v>1071</v>
      </c>
      <c r="D283" s="37"/>
      <c r="E283" s="37"/>
    </row>
    <row r="284" spans="1:5" ht="12.75">
      <c r="A284" s="6" t="s">
        <v>1079</v>
      </c>
      <c r="D284" s="37"/>
      <c r="E284" s="37"/>
    </row>
    <row r="285" spans="1:5" ht="12.75">
      <c r="A285" s="7" t="s">
        <v>1080</v>
      </c>
      <c r="D285" s="37"/>
      <c r="E285" s="37"/>
    </row>
    <row r="286" spans="1:5" ht="12.75">
      <c r="A286" s="7" t="s">
        <v>1081</v>
      </c>
      <c r="D286" s="37"/>
      <c r="E286" s="37"/>
    </row>
    <row r="287" spans="1:5" ht="12.75">
      <c r="A287" s="7" t="s">
        <v>449</v>
      </c>
      <c r="D287" s="37"/>
      <c r="E287" s="37"/>
    </row>
    <row r="288" spans="1:5" ht="12.75">
      <c r="A288" s="3" t="s">
        <v>1063</v>
      </c>
      <c r="D288" s="37"/>
      <c r="E288" s="37"/>
    </row>
    <row r="289" spans="1:5" ht="12.75">
      <c r="A289" s="7" t="s">
        <v>450</v>
      </c>
      <c r="D289" s="37"/>
      <c r="E289" s="37"/>
    </row>
    <row r="290" spans="1:5" ht="12.75">
      <c r="A290" s="3" t="s">
        <v>1062</v>
      </c>
      <c r="D290" s="37"/>
      <c r="E290" s="37"/>
    </row>
    <row r="291" spans="1:5" ht="12.75">
      <c r="A291" s="7" t="s">
        <v>1169</v>
      </c>
      <c r="D291" s="37"/>
      <c r="E291" s="37"/>
    </row>
    <row r="292" spans="1:5" ht="12.75">
      <c r="A292" s="6" t="s">
        <v>1082</v>
      </c>
      <c r="D292" s="37"/>
      <c r="E292" s="37"/>
    </row>
    <row r="293" spans="1:5" ht="12.75">
      <c r="A293" s="6" t="s">
        <v>500</v>
      </c>
      <c r="D293" s="37"/>
      <c r="E293" s="37"/>
    </row>
    <row r="294" spans="1:5" ht="12.75">
      <c r="A294" s="3" t="s">
        <v>1061</v>
      </c>
      <c r="D294" s="37"/>
      <c r="E294" s="37"/>
    </row>
    <row r="295" spans="1:5" ht="12.75">
      <c r="A295" s="3" t="s">
        <v>1060</v>
      </c>
      <c r="D295" s="37"/>
      <c r="E295" s="37"/>
    </row>
    <row r="296" spans="1:5" ht="12.75">
      <c r="A296" s="7" t="s">
        <v>1170</v>
      </c>
      <c r="D296" s="37"/>
      <c r="E296" s="37"/>
    </row>
    <row r="297" spans="1:5" ht="12.75">
      <c r="A297" s="3" t="s">
        <v>1059</v>
      </c>
      <c r="D297" s="37"/>
      <c r="E297" s="37"/>
    </row>
    <row r="298" spans="1:5" ht="12.75">
      <c r="A298" s="3" t="s">
        <v>1054</v>
      </c>
      <c r="D298" s="37"/>
      <c r="E298" s="37"/>
    </row>
    <row r="299" spans="1:5" ht="12.75">
      <c r="A299" s="3" t="s">
        <v>1083</v>
      </c>
      <c r="D299" s="37"/>
      <c r="E299" s="37"/>
    </row>
    <row r="300" spans="1:5" ht="12.75">
      <c r="A300" s="3" t="s">
        <v>1053</v>
      </c>
      <c r="D300" s="37"/>
      <c r="E300" s="37"/>
    </row>
    <row r="301" spans="1:5" ht="12.75">
      <c r="A301" s="3" t="s">
        <v>1067</v>
      </c>
      <c r="D301" s="37"/>
      <c r="E301" s="37"/>
    </row>
    <row r="302" spans="1:5" ht="12.75">
      <c r="A302" s="6" t="s">
        <v>1171</v>
      </c>
      <c r="D302" s="37"/>
      <c r="E302" s="37"/>
    </row>
    <row r="303" spans="1:5" ht="12.75">
      <c r="A303" t="s">
        <v>502</v>
      </c>
      <c r="D303" s="37"/>
      <c r="E303" s="37"/>
    </row>
    <row r="304" spans="1:5" ht="12.75">
      <c r="A304"/>
      <c r="D304" s="37"/>
      <c r="E304" s="37"/>
    </row>
    <row r="305" spans="1:5" ht="12.75">
      <c r="A305" s="3" t="s">
        <v>680</v>
      </c>
      <c r="D305" s="37"/>
      <c r="E305" s="37"/>
    </row>
    <row r="306" spans="4:5" ht="12.75">
      <c r="D306" s="37"/>
      <c r="E306" s="37"/>
    </row>
    <row r="307" spans="1:21" ht="12.75">
      <c r="A307" s="3" t="s">
        <v>37</v>
      </c>
      <c r="B307" s="3"/>
      <c r="D307" s="3"/>
      <c r="E307" s="3"/>
      <c r="G307" s="3"/>
      <c r="H307" s="3"/>
      <c r="K307" s="3"/>
      <c r="Q307" s="11"/>
      <c r="R307" s="11"/>
      <c r="T307" s="147"/>
      <c r="U307" s="147"/>
    </row>
    <row r="308" spans="1:21" ht="12.75">
      <c r="A308" s="3" t="s">
        <v>40</v>
      </c>
      <c r="B308" s="3"/>
      <c r="D308" s="3"/>
      <c r="E308" s="3"/>
      <c r="G308" s="3"/>
      <c r="H308" s="3"/>
      <c r="K308" s="3"/>
      <c r="Q308" s="11"/>
      <c r="R308" s="11"/>
      <c r="T308" s="147"/>
      <c r="U308" s="147"/>
    </row>
    <row r="309" spans="1:21" ht="12.75">
      <c r="A309" s="3" t="s">
        <v>39</v>
      </c>
      <c r="B309" s="3"/>
      <c r="D309" s="3"/>
      <c r="E309" s="3"/>
      <c r="G309" s="3"/>
      <c r="H309" s="3"/>
      <c r="K309" s="3"/>
      <c r="Q309" s="11"/>
      <c r="R309" s="11"/>
      <c r="T309" s="147"/>
      <c r="U309" s="147"/>
    </row>
    <row r="310" spans="4:5" ht="12.75">
      <c r="D310" s="37"/>
      <c r="E310" s="37"/>
    </row>
    <row r="311" spans="1:5" ht="12.75">
      <c r="A311" s="3" t="s">
        <v>698</v>
      </c>
      <c r="D311" s="37"/>
      <c r="E311" s="37"/>
    </row>
    <row r="312" spans="1:5" ht="12.75">
      <c r="A312" s="3" t="s">
        <v>699</v>
      </c>
      <c r="D312" s="37"/>
      <c r="E312" s="37"/>
    </row>
    <row r="313" spans="4:5" ht="12.75">
      <c r="D313" s="37"/>
      <c r="E313" s="37"/>
    </row>
    <row r="314" spans="4:5" ht="12.75">
      <c r="D314" s="37"/>
      <c r="E314" s="37"/>
    </row>
    <row r="315" spans="4:5" ht="12.75">
      <c r="D315" s="37"/>
      <c r="E315" s="37" t="s">
        <v>1113</v>
      </c>
    </row>
    <row r="316" spans="4:5" ht="12.75">
      <c r="D316" s="37"/>
      <c r="E316" s="37" t="s">
        <v>1112</v>
      </c>
    </row>
    <row r="317" spans="4:5" ht="12.75">
      <c r="D317" s="37"/>
      <c r="E317" s="37" t="s">
        <v>81</v>
      </c>
    </row>
    <row r="318" spans="4:5" ht="12.75">
      <c r="D318" s="37"/>
      <c r="E318" s="37"/>
    </row>
    <row r="319" spans="4:5" ht="12.75">
      <c r="D319" s="37"/>
      <c r="E319" s="37"/>
    </row>
    <row r="320" spans="1:5" ht="12.75">
      <c r="A320" s="3" t="s">
        <v>1030</v>
      </c>
      <c r="D320" s="37"/>
      <c r="E320" s="37"/>
    </row>
    <row r="321" spans="1:5" ht="12.75">
      <c r="A321" s="3" t="s">
        <v>1029</v>
      </c>
      <c r="D321" s="37"/>
      <c r="E321" s="37"/>
    </row>
    <row r="322" spans="1:5" ht="12.75">
      <c r="A322" s="3" t="s">
        <v>1028</v>
      </c>
      <c r="D322" s="37"/>
      <c r="E322" s="37"/>
    </row>
    <row r="323" spans="1:5" ht="12.75">
      <c r="A323" s="3" t="s">
        <v>1027</v>
      </c>
      <c r="D323" s="37"/>
      <c r="E323" s="37"/>
    </row>
    <row r="324" spans="1:5" ht="12.75">
      <c r="A324" s="3" t="s">
        <v>1026</v>
      </c>
      <c r="D324" s="37"/>
      <c r="E324" s="37"/>
    </row>
    <row r="325" spans="1:5" ht="12.75">
      <c r="A325" s="3" t="s">
        <v>1020</v>
      </c>
      <c r="D325" s="37"/>
      <c r="E325" s="37"/>
    </row>
    <row r="326" spans="1:5" ht="12.75">
      <c r="A326" s="3" t="s">
        <v>1019</v>
      </c>
      <c r="D326" s="37"/>
      <c r="E326" s="37"/>
    </row>
    <row r="327" spans="1:5" ht="12.75">
      <c r="A327" s="3" t="s">
        <v>1018</v>
      </c>
      <c r="D327" s="37"/>
      <c r="E327" s="37"/>
    </row>
    <row r="328" spans="1:5" ht="12.75">
      <c r="A328" s="3" t="s">
        <v>1017</v>
      </c>
      <c r="D328" s="37"/>
      <c r="E328" s="37"/>
    </row>
    <row r="329" spans="1:5" ht="12.75">
      <c r="A329" s="3" t="s">
        <v>1050</v>
      </c>
      <c r="D329" s="37"/>
      <c r="E329" s="37"/>
    </row>
    <row r="330" spans="1:5" ht="12.75">
      <c r="A330" s="3" t="s">
        <v>1051</v>
      </c>
      <c r="D330" s="37"/>
      <c r="E330" s="37"/>
    </row>
    <row r="331" spans="1:5" ht="12.75">
      <c r="A331" s="3" t="s">
        <v>1099</v>
      </c>
      <c r="D331" s="37"/>
      <c r="E331" s="37"/>
    </row>
    <row r="332" spans="1:5" ht="12.75">
      <c r="A332" s="3" t="s">
        <v>1120</v>
      </c>
      <c r="D332" s="37"/>
      <c r="E332" s="37"/>
    </row>
    <row r="333" spans="1:5" ht="12.75">
      <c r="A333" s="3" t="s">
        <v>1195</v>
      </c>
      <c r="D333" s="37"/>
      <c r="E333" s="37"/>
    </row>
    <row r="334" spans="1:5" ht="12.75">
      <c r="A334" s="3" t="s">
        <v>1134</v>
      </c>
      <c r="D334" s="37"/>
      <c r="E334" s="37"/>
    </row>
    <row r="335" spans="1:5" ht="12.75">
      <c r="A335" s="3" t="s">
        <v>1149</v>
      </c>
      <c r="D335" s="37"/>
      <c r="E335" s="37"/>
    </row>
    <row r="336" spans="1:5" ht="12.75">
      <c r="A336" s="3" t="s">
        <v>1151</v>
      </c>
      <c r="D336" s="37"/>
      <c r="E336" s="37"/>
    </row>
    <row r="337" spans="1:5" ht="12.75">
      <c r="A337" s="3" t="s">
        <v>1198</v>
      </c>
      <c r="D337" s="37"/>
      <c r="E337" s="37"/>
    </row>
    <row r="338" spans="1:5" ht="12.75">
      <c r="A338" s="3" t="s">
        <v>1197</v>
      </c>
      <c r="D338" s="37"/>
      <c r="E338" s="37"/>
    </row>
    <row r="339" spans="1:5" ht="12.75">
      <c r="A339" s="3" t="s">
        <v>1206</v>
      </c>
      <c r="D339" s="37"/>
      <c r="E339" s="37"/>
    </row>
    <row r="340" spans="1:5" ht="12.75">
      <c r="A340" s="3" t="s">
        <v>1267</v>
      </c>
      <c r="D340" s="37"/>
      <c r="E340" s="37"/>
    </row>
    <row r="341" spans="1:5" ht="12.75">
      <c r="A341" s="3" t="s">
        <v>1277</v>
      </c>
      <c r="D341" s="37"/>
      <c r="E341" s="37"/>
    </row>
    <row r="342" spans="1:5" ht="12.75">
      <c r="A342" s="3" t="s">
        <v>1293</v>
      </c>
      <c r="D342" s="37"/>
      <c r="E342" s="37"/>
    </row>
    <row r="343" spans="1:5" ht="12.75">
      <c r="A343" s="3" t="s">
        <v>1305</v>
      </c>
      <c r="D343" s="37"/>
      <c r="E343" s="37"/>
    </row>
    <row r="344" spans="1:5" ht="12.75">
      <c r="A344" s="3" t="s">
        <v>190</v>
      </c>
      <c r="D344" s="37"/>
      <c r="E344" s="37"/>
    </row>
    <row r="345" spans="1:5" ht="12.75">
      <c r="A345" s="3" t="s">
        <v>271</v>
      </c>
      <c r="D345" s="37"/>
      <c r="E345" s="37"/>
    </row>
    <row r="346" spans="1:5" ht="12.75">
      <c r="A346" s="3" t="s">
        <v>272</v>
      </c>
      <c r="D346" s="37"/>
      <c r="E346" s="37"/>
    </row>
    <row r="347" spans="1:5" ht="12.75">
      <c r="A347" s="3" t="s">
        <v>332</v>
      </c>
      <c r="D347" s="37"/>
      <c r="E347" s="37"/>
    </row>
    <row r="348" spans="1:5" ht="12.75">
      <c r="A348" s="3" t="s">
        <v>313</v>
      </c>
      <c r="D348" s="37"/>
      <c r="E348" s="37"/>
    </row>
    <row r="349" spans="1:5" ht="12.75">
      <c r="A349" s="3" t="s">
        <v>315</v>
      </c>
      <c r="D349" s="37"/>
      <c r="E349" s="37"/>
    </row>
    <row r="350" spans="1:5" ht="12.75">
      <c r="A350" s="3" t="s">
        <v>337</v>
      </c>
      <c r="D350" s="37"/>
      <c r="E350" s="37"/>
    </row>
    <row r="351" spans="1:5" ht="12.75">
      <c r="A351" s="5" t="s">
        <v>441</v>
      </c>
      <c r="D351" s="37"/>
      <c r="E351" s="37"/>
    </row>
    <row r="352" spans="1:5" ht="12.75">
      <c r="A352" s="3" t="s">
        <v>524</v>
      </c>
      <c r="D352" s="37"/>
      <c r="E352" s="37"/>
    </row>
    <row r="353" spans="1:5" ht="12.75">
      <c r="A353" s="3" t="s">
        <v>519</v>
      </c>
      <c r="D353" s="37"/>
      <c r="E353" s="37"/>
    </row>
    <row r="354" spans="1:5" ht="12.75">
      <c r="A354" s="3" t="s">
        <v>1076</v>
      </c>
      <c r="D354" s="37"/>
      <c r="E354" s="37"/>
    </row>
    <row r="355" spans="1:5" ht="12.75">
      <c r="A355" s="3" t="s">
        <v>1078</v>
      </c>
      <c r="D355" s="37"/>
      <c r="E355" s="37"/>
    </row>
    <row r="356" spans="1:5" ht="12.75">
      <c r="A356" s="3" t="s">
        <v>772</v>
      </c>
      <c r="D356" s="37"/>
      <c r="E356" s="37"/>
    </row>
    <row r="357" spans="1:5" ht="12.75">
      <c r="A357" s="3" t="s">
        <v>695</v>
      </c>
      <c r="D357" s="37"/>
      <c r="E357" s="37"/>
    </row>
    <row r="358" spans="1:20" ht="12.75">
      <c r="A358" s="3" t="s">
        <v>523</v>
      </c>
      <c r="D358" s="37"/>
      <c r="E358" s="37"/>
      <c r="Q358" s="32"/>
      <c r="S358" s="5"/>
      <c r="T358" s="3"/>
    </row>
    <row r="359" spans="1:5" ht="12.75">
      <c r="A359" s="3" t="s">
        <v>625</v>
      </c>
      <c r="D359" s="37"/>
      <c r="E359" s="37"/>
    </row>
    <row r="360" spans="1:6" ht="12.75">
      <c r="A360" s="3" t="s">
        <v>609</v>
      </c>
      <c r="D360" s="37"/>
      <c r="E360" s="37"/>
      <c r="F360" s="3" t="s">
        <v>367</v>
      </c>
    </row>
    <row r="361" spans="1:5" ht="12.75">
      <c r="A361" s="3" t="s">
        <v>292</v>
      </c>
      <c r="D361" s="37"/>
      <c r="E361" s="37"/>
    </row>
    <row r="362" spans="1:5" ht="12.75">
      <c r="A362" s="3" t="s">
        <v>345</v>
      </c>
      <c r="D362" s="37"/>
      <c r="E362" s="37"/>
    </row>
    <row r="363" spans="4:5" ht="12.75">
      <c r="D363" s="37"/>
      <c r="E363" s="37"/>
    </row>
    <row r="364" spans="4:5" ht="12.75">
      <c r="D364" s="37"/>
      <c r="E364" s="37"/>
    </row>
    <row r="365" spans="4:5" ht="12.75">
      <c r="D365" s="37"/>
      <c r="E365" s="37"/>
    </row>
    <row r="366" spans="4:5" ht="12.75">
      <c r="D366" s="37"/>
      <c r="E366" s="37"/>
    </row>
    <row r="367" spans="4:5" ht="12.75">
      <c r="D367" s="37"/>
      <c r="E367" s="37"/>
    </row>
    <row r="368" spans="4:5" ht="12.75">
      <c r="D368" s="37"/>
      <c r="E368" s="37"/>
    </row>
    <row r="369" spans="4:5" ht="12.75">
      <c r="D369" s="37"/>
      <c r="E369" s="37"/>
    </row>
    <row r="370" spans="4:5" ht="12.75">
      <c r="D370" s="37"/>
      <c r="E370" s="37"/>
    </row>
    <row r="371" spans="4:5" ht="12.75">
      <c r="D371" s="37"/>
      <c r="E371" s="37"/>
    </row>
    <row r="372" spans="4:5" ht="12.75">
      <c r="D372" s="37"/>
      <c r="E372" s="37"/>
    </row>
    <row r="373" spans="4:5" ht="12.75">
      <c r="D373" s="37"/>
      <c r="E373" s="37"/>
    </row>
    <row r="374" spans="4:5" ht="12.75">
      <c r="D374" s="37"/>
      <c r="E374" s="37"/>
    </row>
    <row r="375" spans="4:5" ht="12.75">
      <c r="D375" s="37"/>
      <c r="E375" s="37"/>
    </row>
    <row r="376" spans="4:5" ht="12.75">
      <c r="D376" s="37"/>
      <c r="E376" s="37"/>
    </row>
    <row r="377" spans="4:5" ht="12.75">
      <c r="D377" s="37"/>
      <c r="E377" s="37"/>
    </row>
    <row r="378" spans="4:5" ht="12.75">
      <c r="D378" s="37"/>
      <c r="E378" s="37"/>
    </row>
    <row r="379" spans="4:5" ht="12.75">
      <c r="D379" s="37"/>
      <c r="E379" s="37"/>
    </row>
    <row r="380" spans="4:5" ht="12.75">
      <c r="D380" s="37"/>
      <c r="E380" s="37"/>
    </row>
    <row r="381" spans="4:5" ht="12.75">
      <c r="D381" s="37"/>
      <c r="E381" s="37"/>
    </row>
    <row r="382" spans="4:5" ht="12.75">
      <c r="D382" s="37"/>
      <c r="E382" s="37"/>
    </row>
    <row r="383" spans="4:5" ht="12.75">
      <c r="D383" s="37"/>
      <c r="E383" s="37"/>
    </row>
    <row r="384" spans="4:5" ht="12.75">
      <c r="D384" s="37"/>
      <c r="E384" s="37"/>
    </row>
    <row r="385" spans="4:5" ht="12.75">
      <c r="D385" s="37"/>
      <c r="E385" s="37"/>
    </row>
    <row r="386" spans="4:5" ht="12.75">
      <c r="D386" s="37"/>
      <c r="E386" s="37"/>
    </row>
    <row r="387" spans="4:5" ht="12.75">
      <c r="D387" s="37"/>
      <c r="E387" s="37"/>
    </row>
    <row r="388" spans="4:5" ht="12.75">
      <c r="D388" s="37"/>
      <c r="E388" s="37"/>
    </row>
    <row r="389" spans="4:5" ht="12.75">
      <c r="D389" s="37"/>
      <c r="E389" s="37"/>
    </row>
    <row r="390" spans="4:5" ht="12.75">
      <c r="D390" s="37"/>
      <c r="E390" s="37"/>
    </row>
    <row r="391" spans="4:5" ht="12.75">
      <c r="D391" s="37"/>
      <c r="E391" s="37"/>
    </row>
    <row r="392" spans="4:5" ht="12.75">
      <c r="D392" s="37"/>
      <c r="E392" s="37"/>
    </row>
    <row r="393" spans="4:5" ht="12.75">
      <c r="D393" s="37"/>
      <c r="E393" s="37"/>
    </row>
    <row r="394" spans="4:5" ht="12.75">
      <c r="D394" s="37"/>
      <c r="E394" s="37"/>
    </row>
    <row r="395" spans="4:5" ht="12.75">
      <c r="D395" s="37"/>
      <c r="E395" s="37"/>
    </row>
    <row r="396" spans="4:5" ht="12.75">
      <c r="D396" s="37"/>
      <c r="E396" s="37"/>
    </row>
    <row r="397" spans="4:5" ht="12.75">
      <c r="D397" s="37"/>
      <c r="E397" s="37"/>
    </row>
    <row r="398" spans="4:5" ht="12.75">
      <c r="D398" s="37"/>
      <c r="E398" s="37"/>
    </row>
    <row r="399" spans="4:5" ht="12.75">
      <c r="D399" s="37"/>
      <c r="E399" s="37"/>
    </row>
    <row r="400" spans="4:5" ht="12.75">
      <c r="D400" s="37"/>
      <c r="E400" s="37"/>
    </row>
    <row r="401" spans="4:5" ht="12.75">
      <c r="D401" s="37"/>
      <c r="E401" s="37"/>
    </row>
    <row r="402" spans="4:5" ht="12.75">
      <c r="D402" s="37"/>
      <c r="E402" s="37"/>
    </row>
    <row r="403" spans="4:5" ht="12.75">
      <c r="D403" s="37"/>
      <c r="E403" s="37"/>
    </row>
    <row r="404" spans="4:5" ht="12.75">
      <c r="D404" s="37"/>
      <c r="E404" s="37"/>
    </row>
    <row r="405" spans="4:5" ht="12.75">
      <c r="D405" s="37"/>
      <c r="E405" s="37"/>
    </row>
    <row r="406" spans="4:5" ht="12.75">
      <c r="D406" s="37"/>
      <c r="E406" s="37"/>
    </row>
    <row r="407" spans="4:5" ht="12.75">
      <c r="D407" s="37"/>
      <c r="E407" s="37"/>
    </row>
    <row r="408" spans="4:5" ht="12.75">
      <c r="D408" s="37"/>
      <c r="E408" s="37"/>
    </row>
    <row r="409" spans="4:5" ht="12.75">
      <c r="D409" s="37"/>
      <c r="E409" s="37"/>
    </row>
    <row r="410" spans="4:5" ht="12.75">
      <c r="D410" s="37"/>
      <c r="E410" s="37"/>
    </row>
    <row r="411" spans="4:5" ht="12.75">
      <c r="D411" s="37"/>
      <c r="E411" s="37"/>
    </row>
    <row r="412" spans="4:5" ht="12.75">
      <c r="D412" s="37"/>
      <c r="E412" s="37"/>
    </row>
    <row r="413" spans="4:5" ht="12.75">
      <c r="D413" s="37"/>
      <c r="E413" s="37"/>
    </row>
    <row r="414" spans="4:5" ht="12.75">
      <c r="D414" s="37"/>
      <c r="E414" s="37"/>
    </row>
    <row r="415" spans="4:5" ht="12.75">
      <c r="D415" s="37"/>
      <c r="E415" s="37"/>
    </row>
    <row r="416" spans="4:5" ht="12.75">
      <c r="D416" s="37"/>
      <c r="E416" s="37"/>
    </row>
    <row r="417" spans="4:5" ht="12.75">
      <c r="D417" s="37"/>
      <c r="E417" s="37"/>
    </row>
    <row r="418" spans="4:5" ht="12.75">
      <c r="D418" s="37"/>
      <c r="E418" s="37"/>
    </row>
    <row r="419" spans="4:5" ht="12.75">
      <c r="D419" s="37"/>
      <c r="E419" s="37"/>
    </row>
    <row r="420" spans="4:5" ht="12.75">
      <c r="D420" s="37"/>
      <c r="E420" s="37"/>
    </row>
    <row r="421" spans="4:5" ht="12.75">
      <c r="D421" s="37"/>
      <c r="E421" s="37"/>
    </row>
    <row r="422" spans="4:5" ht="12.75">
      <c r="D422" s="37"/>
      <c r="E422" s="37"/>
    </row>
    <row r="423" spans="4:5" ht="12.75">
      <c r="D423" s="37"/>
      <c r="E423" s="37"/>
    </row>
    <row r="424" spans="4:5" ht="12.75">
      <c r="D424" s="37"/>
      <c r="E424" s="37"/>
    </row>
    <row r="425" spans="4:5" ht="12.75">
      <c r="D425" s="37"/>
      <c r="E425" s="37"/>
    </row>
    <row r="426" spans="4:5" ht="12.75">
      <c r="D426" s="37"/>
      <c r="E426" s="37"/>
    </row>
    <row r="427" spans="4:5" ht="12.75">
      <c r="D427" s="37"/>
      <c r="E427" s="37"/>
    </row>
    <row r="428" spans="4:5" ht="12.75">
      <c r="D428" s="37"/>
      <c r="E428" s="37"/>
    </row>
    <row r="429" spans="4:5" ht="12.75">
      <c r="D429" s="37"/>
      <c r="E429" s="37"/>
    </row>
    <row r="430" spans="4:5" ht="12.75">
      <c r="D430" s="37"/>
      <c r="E430" s="37"/>
    </row>
    <row r="431" spans="4:5" ht="12.75">
      <c r="D431" s="37"/>
      <c r="E431" s="37"/>
    </row>
    <row r="432" spans="4:5" ht="12.75">
      <c r="D432" s="37"/>
      <c r="E432" s="37"/>
    </row>
    <row r="433" spans="4:5" ht="12.75">
      <c r="D433" s="37"/>
      <c r="E433" s="37"/>
    </row>
    <row r="434" spans="4:5" ht="12.75">
      <c r="D434" s="37"/>
      <c r="E434" s="37"/>
    </row>
    <row r="435" spans="4:5" ht="12.75">
      <c r="D435" s="37"/>
      <c r="E435" s="37"/>
    </row>
    <row r="436" spans="4:5" ht="12.75">
      <c r="D436" s="37"/>
      <c r="E436" s="37"/>
    </row>
    <row r="437" spans="4:5" ht="12.75">
      <c r="D437" s="37"/>
      <c r="E437" s="37"/>
    </row>
    <row r="438" spans="4:5" ht="12.75">
      <c r="D438" s="37"/>
      <c r="E438" s="37"/>
    </row>
    <row r="439" spans="4:5" ht="12.75">
      <c r="D439" s="37"/>
      <c r="E439" s="37"/>
    </row>
    <row r="440" spans="4:5" ht="12.75">
      <c r="D440" s="37"/>
      <c r="E440" s="37"/>
    </row>
    <row r="441" spans="4:5" ht="12.75">
      <c r="D441" s="37"/>
      <c r="E441" s="37"/>
    </row>
    <row r="442" spans="4:5" ht="12.75">
      <c r="D442" s="37"/>
      <c r="E442" s="37"/>
    </row>
    <row r="443" spans="4:5" ht="12.75">
      <c r="D443" s="37"/>
      <c r="E443" s="37"/>
    </row>
    <row r="444" spans="4:5" ht="12.75">
      <c r="D444" s="37"/>
      <c r="E444" s="37"/>
    </row>
    <row r="445" spans="4:5" ht="12.75">
      <c r="D445" s="37"/>
      <c r="E445" s="37"/>
    </row>
    <row r="446" spans="4:5" ht="12.75">
      <c r="D446" s="37"/>
      <c r="E446" s="37"/>
    </row>
    <row r="447" spans="4:5" ht="12.75">
      <c r="D447" s="37"/>
      <c r="E447" s="37"/>
    </row>
    <row r="448" spans="4:5" ht="12.75">
      <c r="D448" s="37"/>
      <c r="E448" s="37"/>
    </row>
    <row r="449" spans="4:5" ht="12.75">
      <c r="D449" s="37"/>
      <c r="E449" s="37"/>
    </row>
    <row r="450" spans="4:5" ht="12.75">
      <c r="D450" s="37"/>
      <c r="E450" s="37"/>
    </row>
    <row r="451" spans="4:5" ht="12.75">
      <c r="D451" s="37"/>
      <c r="E451" s="37"/>
    </row>
    <row r="452" spans="4:5" ht="12.75">
      <c r="D452" s="37"/>
      <c r="E452" s="37"/>
    </row>
    <row r="453" spans="4:5" ht="12.75">
      <c r="D453" s="37"/>
      <c r="E453" s="37"/>
    </row>
    <row r="454" spans="4:5" ht="12.75">
      <c r="D454" s="37"/>
      <c r="E454" s="37"/>
    </row>
    <row r="455" spans="4:5" ht="12.75">
      <c r="D455" s="37"/>
      <c r="E455" s="37"/>
    </row>
    <row r="456" spans="4:5" ht="12.75">
      <c r="D456" s="37"/>
      <c r="E456" s="37"/>
    </row>
    <row r="457" spans="4:5" ht="12.75">
      <c r="D457" s="37"/>
      <c r="E457" s="37"/>
    </row>
    <row r="458" spans="4:5" ht="12.75">
      <c r="D458" s="37"/>
      <c r="E458" s="37"/>
    </row>
    <row r="459" spans="4:5" ht="12.75">
      <c r="D459" s="37"/>
      <c r="E459" s="37"/>
    </row>
    <row r="460" spans="4:5" ht="12.75">
      <c r="D460" s="37"/>
      <c r="E460" s="37"/>
    </row>
    <row r="461" spans="4:5" ht="12.75">
      <c r="D461" s="37"/>
      <c r="E461" s="37"/>
    </row>
    <row r="462" spans="4:5" ht="12.75">
      <c r="D462" s="37"/>
      <c r="E462" s="37"/>
    </row>
    <row r="463" spans="4:5" ht="12.75">
      <c r="D463" s="37"/>
      <c r="E463" s="37"/>
    </row>
    <row r="464" spans="4:5" ht="12.75">
      <c r="D464" s="37"/>
      <c r="E464" s="37"/>
    </row>
    <row r="465" spans="4:5" ht="12.75">
      <c r="D465" s="37"/>
      <c r="E465" s="37"/>
    </row>
    <row r="466" spans="4:5" ht="12.75">
      <c r="D466" s="37"/>
      <c r="E466" s="37"/>
    </row>
    <row r="467" spans="4:5" ht="12.75">
      <c r="D467" s="37"/>
      <c r="E467" s="37"/>
    </row>
    <row r="468" spans="4:5" ht="12.75">
      <c r="D468" s="37"/>
      <c r="E468" s="37"/>
    </row>
    <row r="469" spans="4:5" ht="12.75">
      <c r="D469" s="37"/>
      <c r="E469" s="37"/>
    </row>
    <row r="470" spans="4:5" ht="12.75">
      <c r="D470" s="37"/>
      <c r="E470" s="37"/>
    </row>
    <row r="471" spans="4:5" ht="12.75">
      <c r="D471" s="37"/>
      <c r="E471" s="37"/>
    </row>
    <row r="472" spans="4:5" ht="12.75">
      <c r="D472" s="37"/>
      <c r="E472" s="37"/>
    </row>
    <row r="473" spans="4:5" ht="12.75">
      <c r="D473" s="37"/>
      <c r="E473" s="37"/>
    </row>
    <row r="474" spans="4:5" ht="12.75">
      <c r="D474" s="37"/>
      <c r="E474" s="37"/>
    </row>
    <row r="475" spans="4:5" ht="12.75">
      <c r="D475" s="37"/>
      <c r="E475" s="37"/>
    </row>
    <row r="476" spans="4:5" ht="12.75">
      <c r="D476" s="37"/>
      <c r="E476" s="37"/>
    </row>
    <row r="477" spans="4:5" ht="12.75">
      <c r="D477" s="37"/>
      <c r="E477" s="37"/>
    </row>
    <row r="478" spans="4:5" ht="12.75">
      <c r="D478" s="37"/>
      <c r="E478" s="37"/>
    </row>
    <row r="479" spans="4:5" ht="12.75">
      <c r="D479" s="37"/>
      <c r="E479" s="37"/>
    </row>
    <row r="480" spans="4:5" ht="12.75">
      <c r="D480" s="37"/>
      <c r="E480" s="37"/>
    </row>
    <row r="481" spans="4:5" ht="12.75">
      <c r="D481" s="37"/>
      <c r="E481" s="37"/>
    </row>
    <row r="482" spans="4:5" ht="12.75">
      <c r="D482" s="37"/>
      <c r="E482" s="37"/>
    </row>
    <row r="483" spans="4:5" ht="12.75">
      <c r="D483" s="37"/>
      <c r="E483" s="37"/>
    </row>
    <row r="484" spans="4:5" ht="12.75">
      <c r="D484" s="37"/>
      <c r="E484" s="37"/>
    </row>
    <row r="485" spans="4:5" ht="12.75">
      <c r="D485" s="37"/>
      <c r="E485" s="37"/>
    </row>
    <row r="486" spans="4:5" ht="12.75">
      <c r="D486" s="37"/>
      <c r="E486" s="37"/>
    </row>
    <row r="487" spans="4:5" ht="12.75">
      <c r="D487" s="37"/>
      <c r="E487" s="37"/>
    </row>
    <row r="488" spans="4:5" ht="12.75">
      <c r="D488" s="37"/>
      <c r="E488" s="37"/>
    </row>
    <row r="489" spans="4:5" ht="12.75">
      <c r="D489" s="37"/>
      <c r="E489" s="37"/>
    </row>
    <row r="490" spans="4:5" ht="12.75">
      <c r="D490" s="37"/>
      <c r="E490" s="37"/>
    </row>
    <row r="491" spans="4:5" ht="12.75">
      <c r="D491" s="37"/>
      <c r="E491" s="37"/>
    </row>
    <row r="492" spans="4:5" ht="12.75">
      <c r="D492" s="37"/>
      <c r="E492" s="37"/>
    </row>
    <row r="493" spans="4:5" ht="12.75">
      <c r="D493" s="37"/>
      <c r="E493" s="37"/>
    </row>
    <row r="494" spans="4:5" ht="12.75">
      <c r="D494" s="37"/>
      <c r="E494" s="37"/>
    </row>
    <row r="495" spans="4:5" ht="12.75">
      <c r="D495" s="37"/>
      <c r="E495" s="37"/>
    </row>
    <row r="496" spans="4:5" ht="12.75">
      <c r="D496" s="37"/>
      <c r="E496" s="37"/>
    </row>
    <row r="497" spans="4:5" ht="12.75">
      <c r="D497" s="37"/>
      <c r="E497" s="37"/>
    </row>
    <row r="498" spans="4:5" ht="12.75">
      <c r="D498" s="37"/>
      <c r="E498" s="37"/>
    </row>
    <row r="499" spans="4:5" ht="12.75">
      <c r="D499" s="37"/>
      <c r="E499" s="37"/>
    </row>
    <row r="500" spans="4:5" ht="12.75">
      <c r="D500" s="37"/>
      <c r="E500" s="37"/>
    </row>
    <row r="501" spans="4:5" ht="12.75">
      <c r="D501" s="37"/>
      <c r="E501" s="37"/>
    </row>
    <row r="502" spans="4:5" ht="12.75">
      <c r="D502" s="37"/>
      <c r="E502" s="37"/>
    </row>
    <row r="503" spans="4:5" ht="12.75">
      <c r="D503" s="37"/>
      <c r="E503" s="37"/>
    </row>
    <row r="504" spans="4:5" ht="12.75">
      <c r="D504" s="37"/>
      <c r="E504" s="37"/>
    </row>
    <row r="505" spans="4:5" ht="12.75">
      <c r="D505" s="37"/>
      <c r="E505" s="37"/>
    </row>
    <row r="506" spans="4:5" ht="12.75">
      <c r="D506" s="37"/>
      <c r="E506" s="37"/>
    </row>
    <row r="507" spans="4:5" ht="12.75">
      <c r="D507" s="37"/>
      <c r="E507" s="37"/>
    </row>
    <row r="508" spans="4:5" ht="12.75">
      <c r="D508" s="37"/>
      <c r="E508" s="37"/>
    </row>
    <row r="509" spans="4:5" ht="12.75">
      <c r="D509" s="37"/>
      <c r="E509" s="37"/>
    </row>
    <row r="510" spans="4:5" ht="12.75">
      <c r="D510" s="37"/>
      <c r="E510" s="37"/>
    </row>
    <row r="511" spans="4:5" ht="12.75">
      <c r="D511" s="37"/>
      <c r="E511" s="37"/>
    </row>
    <row r="512" spans="4:5" ht="12.75">
      <c r="D512" s="37"/>
      <c r="E512" s="37"/>
    </row>
    <row r="513" spans="4:5" ht="12.75">
      <c r="D513" s="37"/>
      <c r="E513" s="37"/>
    </row>
    <row r="514" spans="4:5" ht="12.75">
      <c r="D514" s="37"/>
      <c r="E514" s="37"/>
    </row>
    <row r="515" spans="4:5" ht="12.75">
      <c r="D515" s="37"/>
      <c r="E515" s="37"/>
    </row>
    <row r="516" spans="4:5" ht="12.75">
      <c r="D516" s="37"/>
      <c r="E516" s="37"/>
    </row>
    <row r="517" spans="4:5" ht="12.75">
      <c r="D517" s="37"/>
      <c r="E517" s="37"/>
    </row>
    <row r="518" spans="4:5" ht="12.75">
      <c r="D518" s="37"/>
      <c r="E518" s="37"/>
    </row>
    <row r="519" spans="4:5" ht="12.75">
      <c r="D519" s="37"/>
      <c r="E519" s="37"/>
    </row>
    <row r="520" spans="4:5" ht="12.75">
      <c r="D520" s="37"/>
      <c r="E520" s="37"/>
    </row>
    <row r="521" spans="4:5" ht="12.75">
      <c r="D521" s="37"/>
      <c r="E521" s="37"/>
    </row>
    <row r="522" spans="4:5" ht="12.75">
      <c r="D522" s="37"/>
      <c r="E522" s="37"/>
    </row>
    <row r="523" spans="4:5" ht="12.75">
      <c r="D523" s="37"/>
      <c r="E523" s="37"/>
    </row>
    <row r="524" spans="4:5" ht="12.75">
      <c r="D524" s="37"/>
      <c r="E524" s="37"/>
    </row>
    <row r="525" spans="4:5" ht="12.75">
      <c r="D525" s="37"/>
      <c r="E525" s="37"/>
    </row>
    <row r="526" spans="4:5" ht="12.75">
      <c r="D526" s="37"/>
      <c r="E526" s="37"/>
    </row>
    <row r="527" spans="4:5" ht="12.75">
      <c r="D527" s="37"/>
      <c r="E527" s="37"/>
    </row>
    <row r="528" spans="4:5" ht="12.75">
      <c r="D528" s="37"/>
      <c r="E528" s="37"/>
    </row>
    <row r="529" spans="4:5" ht="12.75">
      <c r="D529" s="37"/>
      <c r="E529" s="37"/>
    </row>
    <row r="530" spans="4:5" ht="12.75">
      <c r="D530" s="37"/>
      <c r="E530" s="37"/>
    </row>
    <row r="531" spans="4:5" ht="12.75">
      <c r="D531" s="37"/>
      <c r="E531" s="37"/>
    </row>
    <row r="532" spans="4:5" ht="12.75">
      <c r="D532" s="37"/>
      <c r="E532" s="37"/>
    </row>
    <row r="533" spans="4:5" ht="12.75">
      <c r="D533" s="37"/>
      <c r="E533" s="37"/>
    </row>
    <row r="534" spans="4:5" ht="12.75">
      <c r="D534" s="37"/>
      <c r="E534" s="37"/>
    </row>
    <row r="535" spans="4:5" ht="12.75">
      <c r="D535" s="37"/>
      <c r="E535" s="37"/>
    </row>
    <row r="536" spans="4:5" ht="12.75">
      <c r="D536" s="37"/>
      <c r="E536" s="37"/>
    </row>
    <row r="537" spans="4:5" ht="12.75">
      <c r="D537" s="37"/>
      <c r="E537" s="37"/>
    </row>
    <row r="538" spans="4:5" ht="12.75">
      <c r="D538" s="37"/>
      <c r="E538" s="37"/>
    </row>
    <row r="539" spans="4:5" ht="12.75">
      <c r="D539" s="37"/>
      <c r="E539" s="37"/>
    </row>
    <row r="540" spans="4:5" ht="12.75">
      <c r="D540" s="37"/>
      <c r="E540" s="37"/>
    </row>
    <row r="541" spans="4:5" ht="12.75">
      <c r="D541" s="37"/>
      <c r="E541" s="37"/>
    </row>
    <row r="542" spans="4:5" ht="12.75">
      <c r="D542" s="37"/>
      <c r="E542" s="37"/>
    </row>
    <row r="543" spans="4:5" ht="12.75">
      <c r="D543" s="37"/>
      <c r="E543" s="37"/>
    </row>
    <row r="544" spans="4:5" ht="12.75">
      <c r="D544" s="37"/>
      <c r="E544" s="37"/>
    </row>
    <row r="545" spans="4:5" ht="12.75">
      <c r="D545" s="37"/>
      <c r="E545" s="37"/>
    </row>
    <row r="546" spans="4:5" ht="12.75">
      <c r="D546" s="37"/>
      <c r="E546" s="37"/>
    </row>
    <row r="547" spans="4:5" ht="12.75">
      <c r="D547" s="37"/>
      <c r="E547" s="37"/>
    </row>
    <row r="548" spans="4:5" ht="12.75">
      <c r="D548" s="37"/>
      <c r="E548" s="37"/>
    </row>
    <row r="549" spans="4:5" ht="12.75">
      <c r="D549" s="37"/>
      <c r="E549" s="37"/>
    </row>
    <row r="550" spans="4:5" ht="12.75">
      <c r="D550" s="37"/>
      <c r="E550" s="37"/>
    </row>
    <row r="551" spans="4:5" ht="12.75">
      <c r="D551" s="37"/>
      <c r="E551" s="37"/>
    </row>
    <row r="552" spans="4:5" ht="12.75">
      <c r="D552" s="37"/>
      <c r="E552" s="37"/>
    </row>
    <row r="553" spans="4:5" ht="12.75">
      <c r="D553" s="37"/>
      <c r="E553" s="37"/>
    </row>
    <row r="554" spans="4:5" ht="12.75">
      <c r="D554" s="37"/>
      <c r="E554" s="37"/>
    </row>
    <row r="555" spans="4:5" ht="12.75">
      <c r="D555" s="37"/>
      <c r="E555" s="37"/>
    </row>
    <row r="556" spans="4:5" ht="12.75">
      <c r="D556" s="37"/>
      <c r="E556" s="37"/>
    </row>
    <row r="557" spans="4:5" ht="12.75">
      <c r="D557" s="37"/>
      <c r="E557" s="37"/>
    </row>
    <row r="558" spans="4:5" ht="12.75">
      <c r="D558" s="37"/>
      <c r="E558" s="37"/>
    </row>
    <row r="559" spans="4:5" ht="12.75">
      <c r="D559" s="37"/>
      <c r="E559" s="37"/>
    </row>
    <row r="560" spans="4:5" ht="12.75">
      <c r="D560" s="37"/>
      <c r="E560" s="37"/>
    </row>
    <row r="561" spans="4:5" ht="12.75">
      <c r="D561" s="37"/>
      <c r="E561" s="37"/>
    </row>
    <row r="562" spans="4:5" ht="12.75">
      <c r="D562" s="37"/>
      <c r="E562" s="37"/>
    </row>
    <row r="563" spans="4:5" ht="12.75">
      <c r="D563" s="37"/>
      <c r="E563" s="37"/>
    </row>
    <row r="564" spans="4:5" ht="12.75">
      <c r="D564" s="37"/>
      <c r="E564" s="37"/>
    </row>
    <row r="565" spans="4:5" ht="12.75">
      <c r="D565" s="37"/>
      <c r="E565" s="37"/>
    </row>
    <row r="566" spans="4:5" ht="12.75">
      <c r="D566" s="37"/>
      <c r="E566" s="37"/>
    </row>
    <row r="567" spans="4:5" ht="12.75">
      <c r="D567" s="37"/>
      <c r="E567" s="37"/>
    </row>
    <row r="568" spans="4:5" ht="12.75">
      <c r="D568" s="37"/>
      <c r="E568" s="37"/>
    </row>
    <row r="569" spans="4:5" ht="12.75">
      <c r="D569" s="37"/>
      <c r="E569" s="37"/>
    </row>
    <row r="570" spans="4:5" ht="12.75">
      <c r="D570" s="37"/>
      <c r="E570" s="37"/>
    </row>
    <row r="571" spans="4:5" ht="12.75">
      <c r="D571" s="37"/>
      <c r="E571" s="37"/>
    </row>
    <row r="572" spans="4:5" ht="12.75">
      <c r="D572" s="37"/>
      <c r="E572" s="37"/>
    </row>
    <row r="573" spans="4:5" ht="12.75">
      <c r="D573" s="37"/>
      <c r="E573" s="37"/>
    </row>
    <row r="574" spans="4:5" ht="12.75">
      <c r="D574" s="37"/>
      <c r="E574" s="37"/>
    </row>
    <row r="575" spans="4:5" ht="12.75">
      <c r="D575" s="37"/>
      <c r="E575" s="37"/>
    </row>
    <row r="576" spans="4:5" ht="12.75">
      <c r="D576" s="37"/>
      <c r="E576" s="37"/>
    </row>
    <row r="577" spans="4:5" ht="12.75">
      <c r="D577" s="37"/>
      <c r="E577" s="37"/>
    </row>
    <row r="578" spans="4:5" ht="12.75">
      <c r="D578" s="37"/>
      <c r="E578" s="37"/>
    </row>
    <row r="579" spans="4:5" ht="12.75">
      <c r="D579" s="37"/>
      <c r="E579" s="37"/>
    </row>
    <row r="580" spans="4:5" ht="12.75">
      <c r="D580" s="37"/>
      <c r="E580" s="37"/>
    </row>
    <row r="581" spans="4:5" ht="12.75">
      <c r="D581" s="37"/>
      <c r="E581" s="37"/>
    </row>
    <row r="582" spans="4:5" ht="12.75">
      <c r="D582" s="37"/>
      <c r="E582" s="37"/>
    </row>
    <row r="583" spans="4:5" ht="12.75">
      <c r="D583" s="37"/>
      <c r="E583" s="37"/>
    </row>
    <row r="584" spans="4:5" ht="12.75">
      <c r="D584" s="37"/>
      <c r="E584" s="37"/>
    </row>
    <row r="585" spans="4:5" ht="12.75">
      <c r="D585" s="37"/>
      <c r="E585" s="37"/>
    </row>
    <row r="586" spans="4:5" ht="12.75">
      <c r="D586" s="37"/>
      <c r="E586" s="37"/>
    </row>
    <row r="587" spans="4:5" ht="12.75">
      <c r="D587" s="37"/>
      <c r="E587" s="37"/>
    </row>
    <row r="588" spans="4:5" ht="12.75">
      <c r="D588" s="37"/>
      <c r="E588" s="37"/>
    </row>
    <row r="589" spans="4:5" ht="12.75">
      <c r="D589" s="37"/>
      <c r="E589" s="37"/>
    </row>
    <row r="590" spans="4:5" ht="12.75">
      <c r="D590" s="37"/>
      <c r="E590" s="37"/>
    </row>
    <row r="591" spans="4:5" ht="12.75">
      <c r="D591" s="37"/>
      <c r="E591" s="37"/>
    </row>
    <row r="592" spans="4:5" ht="12.75">
      <c r="D592" s="37"/>
      <c r="E592" s="37"/>
    </row>
    <row r="593" spans="4:5" ht="12.75">
      <c r="D593" s="37"/>
      <c r="E593" s="37"/>
    </row>
    <row r="594" spans="4:5" ht="12.75">
      <c r="D594" s="37"/>
      <c r="E594" s="37"/>
    </row>
    <row r="595" spans="4:5" ht="12.75">
      <c r="D595" s="37"/>
      <c r="E595" s="37"/>
    </row>
    <row r="596" spans="4:5" ht="12.75">
      <c r="D596" s="37"/>
      <c r="E596" s="37"/>
    </row>
    <row r="597" spans="4:5" ht="12.75">
      <c r="D597" s="37"/>
      <c r="E597" s="37"/>
    </row>
    <row r="598" spans="4:5" ht="12.75">
      <c r="D598" s="37"/>
      <c r="E598" s="37"/>
    </row>
    <row r="599" spans="4:5" ht="12.75">
      <c r="D599" s="37"/>
      <c r="E599" s="37"/>
    </row>
    <row r="600" spans="4:5" ht="12.75">
      <c r="D600" s="37"/>
      <c r="E600" s="37"/>
    </row>
    <row r="601" spans="4:5" ht="12.75">
      <c r="D601" s="37"/>
      <c r="E601" s="37"/>
    </row>
    <row r="602" spans="4:5" ht="12.75">
      <c r="D602" s="37"/>
      <c r="E602" s="37"/>
    </row>
    <row r="603" spans="4:5" ht="12.75">
      <c r="D603" s="37"/>
      <c r="E603" s="37"/>
    </row>
    <row r="604" spans="4:5" ht="12.75">
      <c r="D604" s="37"/>
      <c r="E604" s="37"/>
    </row>
    <row r="605" spans="4:5" ht="12.75">
      <c r="D605" s="37"/>
      <c r="E605" s="37"/>
    </row>
    <row r="606" spans="4:5" ht="12.75">
      <c r="D606" s="37"/>
      <c r="E606" s="37"/>
    </row>
    <row r="607" spans="4:5" ht="12.75">
      <c r="D607" s="37"/>
      <c r="E607" s="37"/>
    </row>
    <row r="608" spans="4:5" ht="12.75">
      <c r="D608" s="37"/>
      <c r="E608" s="37"/>
    </row>
    <row r="609" spans="4:5" ht="12.75">
      <c r="D609" s="37"/>
      <c r="E609" s="37"/>
    </row>
    <row r="610" spans="4:5" ht="12.75">
      <c r="D610" s="37"/>
      <c r="E610" s="37"/>
    </row>
    <row r="611" spans="4:5" ht="12.75">
      <c r="D611" s="37"/>
      <c r="E611" s="37"/>
    </row>
    <row r="612" spans="4:5" ht="12.75">
      <c r="D612" s="37"/>
      <c r="E612" s="37"/>
    </row>
    <row r="613" spans="4:5" ht="12.75">
      <c r="D613" s="37"/>
      <c r="E613" s="37"/>
    </row>
    <row r="614" spans="4:5" ht="12.75">
      <c r="D614" s="37"/>
      <c r="E614" s="37"/>
    </row>
    <row r="615" spans="4:5" ht="12.75">
      <c r="D615" s="37"/>
      <c r="E615" s="37"/>
    </row>
    <row r="616" spans="4:5" ht="12.75">
      <c r="D616" s="37"/>
      <c r="E616" s="37"/>
    </row>
    <row r="617" spans="4:5" ht="12.75">
      <c r="D617" s="37"/>
      <c r="E617" s="37"/>
    </row>
    <row r="618" spans="4:5" ht="12.75">
      <c r="D618" s="37"/>
      <c r="E618" s="37"/>
    </row>
    <row r="619" spans="4:5" ht="12.75">
      <c r="D619" s="37"/>
      <c r="E619" s="37"/>
    </row>
    <row r="620" spans="4:5" ht="12.75">
      <c r="D620" s="37"/>
      <c r="E620" s="37"/>
    </row>
    <row r="621" spans="4:5" ht="12.75">
      <c r="D621" s="37"/>
      <c r="E621" s="37"/>
    </row>
    <row r="622" spans="4:5" ht="12.75">
      <c r="D622" s="37"/>
      <c r="E622" s="37"/>
    </row>
    <row r="623" spans="4:5" ht="12.75">
      <c r="D623" s="37"/>
      <c r="E623" s="37"/>
    </row>
    <row r="624" spans="4:5" ht="12.75">
      <c r="D624" s="37"/>
      <c r="E624" s="37"/>
    </row>
    <row r="625" spans="4:5" ht="12.75">
      <c r="D625" s="37"/>
      <c r="E625" s="37"/>
    </row>
    <row r="626" spans="4:5" ht="12.75">
      <c r="D626" s="37"/>
      <c r="E626" s="37"/>
    </row>
    <row r="627" spans="4:5" ht="12.75">
      <c r="D627" s="37"/>
      <c r="E627" s="37"/>
    </row>
    <row r="628" spans="4:5" ht="12.75">
      <c r="D628" s="37"/>
      <c r="E628" s="37"/>
    </row>
    <row r="629" spans="4:5" ht="12.75">
      <c r="D629" s="37"/>
      <c r="E629" s="37"/>
    </row>
    <row r="630" spans="4:5" ht="12.75">
      <c r="D630" s="37"/>
      <c r="E630" s="37"/>
    </row>
    <row r="631" spans="4:5" ht="12.75">
      <c r="D631" s="37"/>
      <c r="E631" s="37"/>
    </row>
    <row r="632" spans="4:5" ht="12.75">
      <c r="D632" s="37"/>
      <c r="E632" s="37"/>
    </row>
    <row r="633" spans="4:5" ht="12.75">
      <c r="D633" s="37"/>
      <c r="E633" s="37"/>
    </row>
    <row r="634" spans="4:5" ht="12.75">
      <c r="D634" s="37"/>
      <c r="E634" s="37"/>
    </row>
    <row r="635" spans="4:5" ht="12.75">
      <c r="D635" s="37"/>
      <c r="E635" s="37"/>
    </row>
    <row r="636" spans="4:5" ht="12.75">
      <c r="D636" s="37"/>
      <c r="E636" s="37"/>
    </row>
    <row r="637" spans="4:5" ht="12.75">
      <c r="D637" s="37"/>
      <c r="E637" s="37"/>
    </row>
    <row r="638" spans="4:5" ht="12.75">
      <c r="D638" s="37"/>
      <c r="E638" s="37"/>
    </row>
    <row r="639" spans="4:5" ht="12.75">
      <c r="D639" s="37"/>
      <c r="E639" s="37"/>
    </row>
    <row r="640" spans="4:5" ht="12.75">
      <c r="D640" s="37"/>
      <c r="E640" s="37"/>
    </row>
    <row r="641" spans="4:5" ht="12.75">
      <c r="D641" s="37"/>
      <c r="E641" s="37"/>
    </row>
    <row r="642" spans="4:5" ht="12.75">
      <c r="D642" s="37"/>
      <c r="E642" s="37"/>
    </row>
    <row r="643" spans="4:5" ht="12.75">
      <c r="D643" s="37"/>
      <c r="E643" s="37"/>
    </row>
    <row r="644" spans="4:5" ht="12.75">
      <c r="D644" s="37"/>
      <c r="E644" s="37"/>
    </row>
    <row r="645" spans="4:5" ht="12.75">
      <c r="D645" s="37"/>
      <c r="E645" s="37"/>
    </row>
    <row r="646" spans="4:5" ht="12.75">
      <c r="D646" s="37"/>
      <c r="E646" s="37"/>
    </row>
    <row r="647" spans="4:5" ht="12.75">
      <c r="D647" s="37"/>
      <c r="E647" s="37"/>
    </row>
    <row r="648" spans="4:5" ht="12.75">
      <c r="D648" s="37"/>
      <c r="E648" s="37"/>
    </row>
    <row r="649" spans="4:5" ht="12.75">
      <c r="D649" s="37"/>
      <c r="E649" s="37"/>
    </row>
    <row r="650" spans="4:5" ht="12.75">
      <c r="D650" s="37"/>
      <c r="E650" s="37"/>
    </row>
    <row r="651" spans="4:5" ht="12.75">
      <c r="D651" s="37"/>
      <c r="E651" s="37"/>
    </row>
    <row r="652" spans="4:5" ht="12.75">
      <c r="D652" s="37"/>
      <c r="E652" s="37"/>
    </row>
    <row r="653" spans="4:5" ht="12.75">
      <c r="D653" s="37"/>
      <c r="E653" s="37"/>
    </row>
    <row r="654" spans="4:5" ht="12.75">
      <c r="D654" s="37"/>
      <c r="E654" s="37"/>
    </row>
    <row r="655" spans="4:5" ht="12.75">
      <c r="D655" s="37"/>
      <c r="E655" s="37"/>
    </row>
    <row r="656" spans="4:5" ht="12.75">
      <c r="D656" s="37"/>
      <c r="E656" s="37"/>
    </row>
    <row r="657" spans="4:5" ht="12.75">
      <c r="D657" s="37"/>
      <c r="E657" s="37"/>
    </row>
    <row r="658" spans="4:5" ht="12.75">
      <c r="D658" s="37"/>
      <c r="E658" s="37"/>
    </row>
    <row r="659" spans="4:5" ht="12.75">
      <c r="D659" s="37"/>
      <c r="E659" s="37"/>
    </row>
    <row r="660" spans="4:5" ht="12.75">
      <c r="D660" s="37"/>
      <c r="E660" s="37"/>
    </row>
    <row r="661" spans="4:5" ht="12.75">
      <c r="D661" s="37"/>
      <c r="E661" s="37"/>
    </row>
    <row r="662" spans="4:5" ht="12.75">
      <c r="D662" s="37"/>
      <c r="E662" s="37"/>
    </row>
    <row r="663" spans="4:5" ht="12.75">
      <c r="D663" s="37"/>
      <c r="E663" s="37"/>
    </row>
    <row r="664" spans="4:5" ht="12.75">
      <c r="D664" s="37"/>
      <c r="E664" s="37"/>
    </row>
    <row r="665" spans="4:5" ht="12.75">
      <c r="D665" s="37"/>
      <c r="E665" s="37"/>
    </row>
    <row r="666" spans="4:5" ht="12.75">
      <c r="D666" s="37"/>
      <c r="E666" s="37"/>
    </row>
    <row r="667" spans="4:5" ht="12.75">
      <c r="D667" s="37"/>
      <c r="E667" s="37"/>
    </row>
    <row r="668" spans="4:5" ht="12.75">
      <c r="D668" s="37"/>
      <c r="E668" s="37"/>
    </row>
    <row r="669" spans="4:5" ht="12.75">
      <c r="D669" s="37"/>
      <c r="E669" s="37"/>
    </row>
    <row r="670" spans="4:5" ht="12.75">
      <c r="D670" s="37"/>
      <c r="E670" s="37"/>
    </row>
    <row r="671" spans="4:5" ht="12.75">
      <c r="D671" s="37"/>
      <c r="E671" s="37"/>
    </row>
    <row r="672" spans="4:5" ht="12.75">
      <c r="D672" s="37"/>
      <c r="E672" s="37"/>
    </row>
    <row r="673" spans="4:5" ht="12.75">
      <c r="D673" s="37"/>
      <c r="E673" s="37"/>
    </row>
    <row r="674" spans="4:5" ht="12.75">
      <c r="D674" s="37"/>
      <c r="E674" s="37"/>
    </row>
    <row r="675" spans="4:5" ht="12.75">
      <c r="D675" s="37"/>
      <c r="E675" s="37"/>
    </row>
    <row r="676" spans="4:5" ht="12.75">
      <c r="D676" s="37"/>
      <c r="E676" s="37"/>
    </row>
    <row r="677" spans="4:5" ht="12.75">
      <c r="D677" s="37"/>
      <c r="E677" s="37"/>
    </row>
    <row r="678" spans="4:5" ht="12.75">
      <c r="D678" s="37"/>
      <c r="E678" s="37"/>
    </row>
    <row r="679" spans="4:5" ht="12.75">
      <c r="D679" s="37"/>
      <c r="E679" s="37"/>
    </row>
    <row r="680" spans="4:5" ht="12.75">
      <c r="D680" s="37"/>
      <c r="E680" s="37"/>
    </row>
    <row r="681" spans="4:5" ht="12.75">
      <c r="D681" s="37"/>
      <c r="E681" s="37"/>
    </row>
    <row r="682" spans="4:5" ht="12.75">
      <c r="D682" s="37"/>
      <c r="E682" s="37"/>
    </row>
    <row r="683" spans="4:5" ht="12.75">
      <c r="D683" s="37"/>
      <c r="E683" s="37"/>
    </row>
    <row r="684" spans="4:5" ht="12.75">
      <c r="D684" s="37"/>
      <c r="E684" s="37"/>
    </row>
    <row r="685" spans="4:5" ht="12.75">
      <c r="D685" s="37"/>
      <c r="E685" s="37"/>
    </row>
    <row r="686" spans="4:5" ht="12.75">
      <c r="D686" s="37"/>
      <c r="E686" s="37"/>
    </row>
    <row r="687" spans="4:5" ht="12.75">
      <c r="D687" s="37"/>
      <c r="E687" s="37"/>
    </row>
    <row r="688" spans="4:5" ht="12.75">
      <c r="D688" s="37"/>
      <c r="E688" s="37"/>
    </row>
    <row r="689" spans="4:5" ht="12.75">
      <c r="D689" s="37"/>
      <c r="E689" s="37"/>
    </row>
    <row r="690" spans="4:5" ht="12.75">
      <c r="D690" s="37"/>
      <c r="E690" s="37"/>
    </row>
    <row r="691" spans="4:5" ht="12.75">
      <c r="D691" s="37"/>
      <c r="E691" s="37"/>
    </row>
    <row r="692" spans="4:5" ht="12.75">
      <c r="D692" s="37"/>
      <c r="E692" s="37"/>
    </row>
    <row r="693" spans="4:5" ht="12.75">
      <c r="D693" s="37"/>
      <c r="E693" s="37"/>
    </row>
    <row r="694" spans="4:5" ht="12.75">
      <c r="D694" s="37"/>
      <c r="E694" s="37"/>
    </row>
    <row r="695" spans="4:5" ht="12.75">
      <c r="D695" s="37"/>
      <c r="E695" s="37"/>
    </row>
    <row r="696" spans="4:5" ht="12.75">
      <c r="D696" s="37"/>
      <c r="E696" s="37"/>
    </row>
    <row r="697" spans="4:5" ht="12.75">
      <c r="D697" s="37"/>
      <c r="E697" s="37"/>
    </row>
    <row r="698" spans="4:5" ht="12.75">
      <c r="D698" s="37"/>
      <c r="E698" s="37"/>
    </row>
    <row r="699" spans="4:5" ht="12.75">
      <c r="D699" s="37"/>
      <c r="E699" s="37"/>
    </row>
    <row r="700" spans="4:5" ht="12.75">
      <c r="D700" s="37"/>
      <c r="E700" s="37"/>
    </row>
    <row r="701" spans="4:5" ht="12.75">
      <c r="D701" s="37"/>
      <c r="E701" s="37"/>
    </row>
    <row r="702" spans="4:5" ht="12.75">
      <c r="D702" s="37"/>
      <c r="E702" s="37"/>
    </row>
    <row r="703" spans="4:5" ht="12.75">
      <c r="D703" s="37"/>
      <c r="E703" s="37"/>
    </row>
    <row r="704" spans="4:5" ht="12.75">
      <c r="D704" s="37"/>
      <c r="E704" s="37"/>
    </row>
    <row r="705" spans="4:5" ht="12.75">
      <c r="D705" s="37"/>
      <c r="E705" s="37"/>
    </row>
    <row r="706" spans="4:5" ht="12.75">
      <c r="D706" s="37"/>
      <c r="E706" s="37"/>
    </row>
    <row r="707" spans="4:5" ht="12.75">
      <c r="D707" s="37"/>
      <c r="E707" s="37"/>
    </row>
    <row r="708" spans="4:5" ht="12.75">
      <c r="D708" s="37"/>
      <c r="E708" s="37"/>
    </row>
    <row r="709" spans="4:5" ht="12.75">
      <c r="D709" s="37"/>
      <c r="E709" s="37"/>
    </row>
    <row r="710" spans="4:5" ht="12.75">
      <c r="D710" s="37"/>
      <c r="E710" s="37"/>
    </row>
    <row r="711" spans="4:5" ht="12.75">
      <c r="D711" s="37"/>
      <c r="E711" s="37"/>
    </row>
    <row r="712" spans="4:5" ht="12.75">
      <c r="D712" s="37"/>
      <c r="E712" s="37"/>
    </row>
    <row r="713" spans="4:5" ht="12.75">
      <c r="D713" s="37"/>
      <c r="E713" s="37"/>
    </row>
    <row r="714" spans="4:5" ht="12.75">
      <c r="D714" s="37"/>
      <c r="E714" s="37"/>
    </row>
    <row r="715" spans="4:5" ht="12.75">
      <c r="D715" s="37"/>
      <c r="E715" s="37"/>
    </row>
    <row r="716" spans="4:5" ht="12.75">
      <c r="D716" s="37"/>
      <c r="E716" s="37"/>
    </row>
    <row r="717" spans="4:5" ht="12.75">
      <c r="D717" s="37"/>
      <c r="E717" s="37"/>
    </row>
    <row r="718" spans="4:5" ht="12.75">
      <c r="D718" s="37"/>
      <c r="E718" s="37"/>
    </row>
    <row r="719" spans="4:5" ht="12.75">
      <c r="D719" s="37"/>
      <c r="E719" s="37"/>
    </row>
    <row r="720" spans="4:5" ht="12.75">
      <c r="D720" s="37"/>
      <c r="E720" s="37"/>
    </row>
    <row r="721" spans="4:5" ht="12.75">
      <c r="D721" s="37"/>
      <c r="E721" s="37"/>
    </row>
    <row r="722" spans="4:5" ht="12.75">
      <c r="D722" s="37"/>
      <c r="E722" s="37"/>
    </row>
    <row r="723" spans="4:5" ht="12.75">
      <c r="D723" s="37"/>
      <c r="E723" s="37"/>
    </row>
    <row r="724" spans="4:5" ht="12.75">
      <c r="D724" s="37"/>
      <c r="E724" s="37"/>
    </row>
    <row r="725" spans="4:5" ht="12.75">
      <c r="D725" s="37"/>
      <c r="E725" s="37"/>
    </row>
    <row r="726" spans="4:5" ht="12.75">
      <c r="D726" s="37"/>
      <c r="E726" s="37"/>
    </row>
    <row r="727" spans="4:5" ht="12.75">
      <c r="D727" s="37"/>
      <c r="E727" s="37"/>
    </row>
    <row r="728" spans="4:5" ht="12.75">
      <c r="D728" s="37"/>
      <c r="E728" s="37"/>
    </row>
    <row r="729" spans="4:5" ht="12.75">
      <c r="D729" s="37"/>
      <c r="E729" s="37"/>
    </row>
    <row r="730" spans="4:5" ht="12.75">
      <c r="D730" s="37"/>
      <c r="E730" s="37"/>
    </row>
    <row r="731" spans="4:5" ht="12.75">
      <c r="D731" s="37"/>
      <c r="E731" s="37"/>
    </row>
    <row r="732" spans="4:5" ht="12.75">
      <c r="D732" s="37"/>
      <c r="E732" s="37"/>
    </row>
    <row r="733" spans="4:5" ht="12.75">
      <c r="D733" s="37"/>
      <c r="E733" s="37"/>
    </row>
    <row r="734" spans="4:5" ht="12.75">
      <c r="D734" s="37"/>
      <c r="E734" s="37"/>
    </row>
    <row r="735" spans="4:5" ht="12.75">
      <c r="D735" s="37"/>
      <c r="E735" s="37"/>
    </row>
    <row r="736" spans="4:5" ht="12.75">
      <c r="D736" s="37"/>
      <c r="E736" s="37"/>
    </row>
    <row r="737" spans="4:5" ht="12.75">
      <c r="D737" s="37"/>
      <c r="E737" s="37"/>
    </row>
    <row r="738" spans="4:5" ht="12.75">
      <c r="D738" s="37"/>
      <c r="E738" s="37"/>
    </row>
    <row r="739" spans="4:5" ht="12.75">
      <c r="D739" s="37"/>
      <c r="E739" s="37"/>
    </row>
    <row r="740" spans="4:5" ht="12.75">
      <c r="D740" s="37"/>
      <c r="E740" s="37"/>
    </row>
    <row r="741" spans="4:5" ht="12.75">
      <c r="D741" s="37"/>
      <c r="E741" s="37"/>
    </row>
    <row r="742" spans="4:5" ht="12.75">
      <c r="D742" s="37"/>
      <c r="E742" s="37"/>
    </row>
    <row r="743" spans="4:5" ht="12.75">
      <c r="D743" s="37"/>
      <c r="E743" s="37"/>
    </row>
    <row r="744" spans="4:5" ht="12.75">
      <c r="D744" s="37"/>
      <c r="E744" s="37"/>
    </row>
    <row r="745" spans="4:5" ht="12.75">
      <c r="D745" s="37"/>
      <c r="E745" s="37"/>
    </row>
    <row r="746" spans="4:5" ht="12.75">
      <c r="D746" s="37"/>
      <c r="E746" s="37"/>
    </row>
    <row r="747" spans="4:5" ht="12.75">
      <c r="D747" s="37"/>
      <c r="E747" s="37"/>
    </row>
    <row r="748" spans="4:5" ht="12.75">
      <c r="D748" s="37"/>
      <c r="E748" s="37"/>
    </row>
    <row r="749" spans="4:5" ht="12.75">
      <c r="D749" s="37"/>
      <c r="E749" s="37"/>
    </row>
    <row r="750" spans="4:5" ht="12.75">
      <c r="D750" s="37"/>
      <c r="E750" s="37"/>
    </row>
    <row r="751" spans="4:5" ht="12.75">
      <c r="D751" s="37"/>
      <c r="E751" s="37"/>
    </row>
    <row r="752" spans="4:5" ht="12.75">
      <c r="D752" s="37"/>
      <c r="E752" s="37"/>
    </row>
    <row r="753" spans="4:5" ht="12.75">
      <c r="D753" s="37"/>
      <c r="E753" s="37"/>
    </row>
    <row r="754" spans="4:5" ht="12.75">
      <c r="D754" s="37"/>
      <c r="E754" s="37"/>
    </row>
    <row r="755" spans="4:5" ht="12.75">
      <c r="D755" s="37"/>
      <c r="E755" s="37"/>
    </row>
    <row r="756" spans="4:5" ht="12.75">
      <c r="D756" s="37"/>
      <c r="E756" s="37"/>
    </row>
    <row r="757" spans="4:5" ht="12.75">
      <c r="D757" s="37"/>
      <c r="E757" s="37"/>
    </row>
    <row r="758" spans="4:5" ht="12.75">
      <c r="D758" s="37"/>
      <c r="E758" s="37"/>
    </row>
    <row r="759" spans="4:5" ht="12.75">
      <c r="D759" s="37"/>
      <c r="E759" s="37"/>
    </row>
    <row r="760" spans="4:5" ht="12.75">
      <c r="D760" s="37"/>
      <c r="E760" s="37"/>
    </row>
    <row r="761" spans="4:5" ht="12.75">
      <c r="D761" s="37"/>
      <c r="E761" s="37"/>
    </row>
    <row r="762" spans="4:5" ht="12.75">
      <c r="D762" s="37"/>
      <c r="E762" s="37"/>
    </row>
    <row r="763" spans="4:5" ht="12.75">
      <c r="D763" s="37"/>
      <c r="E763" s="37"/>
    </row>
    <row r="764" spans="4:5" ht="12.75">
      <c r="D764" s="37"/>
      <c r="E764" s="37"/>
    </row>
    <row r="765" spans="4:5" ht="12.75">
      <c r="D765" s="37"/>
      <c r="E765" s="37"/>
    </row>
    <row r="766" spans="4:5" ht="12.75">
      <c r="D766" s="37"/>
      <c r="E766" s="37"/>
    </row>
    <row r="767" spans="4:5" ht="12.75">
      <c r="D767" s="37"/>
      <c r="E767" s="37"/>
    </row>
    <row r="768" spans="4:5" ht="12.75">
      <c r="D768" s="37"/>
      <c r="E768" s="37"/>
    </row>
    <row r="769" spans="4:5" ht="12.75">
      <c r="D769" s="37"/>
      <c r="E769" s="37"/>
    </row>
    <row r="770" spans="4:5" ht="12.75">
      <c r="D770" s="37"/>
      <c r="E770" s="37"/>
    </row>
    <row r="771" spans="4:5" ht="12.75">
      <c r="D771" s="37"/>
      <c r="E771" s="37"/>
    </row>
    <row r="772" spans="4:5" ht="12.75">
      <c r="D772" s="37"/>
      <c r="E772" s="37"/>
    </row>
    <row r="773" spans="4:5" ht="12.75">
      <c r="D773" s="37"/>
      <c r="E773" s="37"/>
    </row>
    <row r="774" spans="4:5" ht="12.75">
      <c r="D774" s="37"/>
      <c r="E774" s="37"/>
    </row>
    <row r="775" spans="4:5" ht="12.75">
      <c r="D775" s="37"/>
      <c r="E775" s="37"/>
    </row>
    <row r="776" spans="4:5" ht="12.75">
      <c r="D776" s="37"/>
      <c r="E776" s="37"/>
    </row>
    <row r="777" spans="4:5" ht="12.75">
      <c r="D777" s="37"/>
      <c r="E777" s="37"/>
    </row>
    <row r="778" spans="4:5" ht="12.75">
      <c r="D778" s="37"/>
      <c r="E778" s="37"/>
    </row>
    <row r="779" spans="4:5" ht="12.75">
      <c r="D779" s="37"/>
      <c r="E779" s="37"/>
    </row>
    <row r="780" spans="4:5" ht="12.75">
      <c r="D780" s="37"/>
      <c r="E780" s="37"/>
    </row>
    <row r="781" spans="4:5" ht="12.75">
      <c r="D781" s="37"/>
      <c r="E781" s="37"/>
    </row>
    <row r="782" spans="4:5" ht="12.75">
      <c r="D782" s="37"/>
      <c r="E782" s="37"/>
    </row>
    <row r="783" spans="4:5" ht="12.75">
      <c r="D783" s="37"/>
      <c r="E783" s="37"/>
    </row>
    <row r="784" spans="4:5" ht="12.75">
      <c r="D784" s="37"/>
      <c r="E784" s="37"/>
    </row>
    <row r="785" spans="4:5" ht="12.75">
      <c r="D785" s="37"/>
      <c r="E785" s="37"/>
    </row>
    <row r="786" spans="4:5" ht="12.75">
      <c r="D786" s="37"/>
      <c r="E786" s="37"/>
    </row>
    <row r="787" spans="4:5" ht="12.75">
      <c r="D787" s="37"/>
      <c r="E787" s="37"/>
    </row>
    <row r="788" spans="4:5" ht="12.75">
      <c r="D788" s="37"/>
      <c r="E788" s="37"/>
    </row>
    <row r="789" spans="4:5" ht="12.75">
      <c r="D789" s="37"/>
      <c r="E789" s="37"/>
    </row>
    <row r="790" spans="4:5" ht="12.75">
      <c r="D790" s="37"/>
      <c r="E790" s="37"/>
    </row>
    <row r="791" spans="4:5" ht="12.75">
      <c r="D791" s="37"/>
      <c r="E791" s="37"/>
    </row>
    <row r="792" spans="4:5" ht="12.75">
      <c r="D792" s="37"/>
      <c r="E792" s="37"/>
    </row>
    <row r="793" spans="4:5" ht="12.75">
      <c r="D793" s="37"/>
      <c r="E793" s="37"/>
    </row>
    <row r="794" spans="4:5" ht="12.75">
      <c r="D794" s="37"/>
      <c r="E794" s="37"/>
    </row>
    <row r="795" spans="4:5" ht="12.75">
      <c r="D795" s="37"/>
      <c r="E795" s="37"/>
    </row>
    <row r="796" spans="4:5" ht="12.75">
      <c r="D796" s="37"/>
      <c r="E796" s="37"/>
    </row>
    <row r="797" spans="4:5" ht="12.75">
      <c r="D797" s="37"/>
      <c r="E797" s="37"/>
    </row>
    <row r="798" spans="4:5" ht="12.75">
      <c r="D798" s="37"/>
      <c r="E798" s="37"/>
    </row>
    <row r="799" spans="4:5" ht="12.75">
      <c r="D799" s="37"/>
      <c r="E799" s="37"/>
    </row>
    <row r="800" spans="4:5" ht="12.75">
      <c r="D800" s="37"/>
      <c r="E800" s="37"/>
    </row>
    <row r="801" spans="4:5" ht="12.75">
      <c r="D801" s="37"/>
      <c r="E801" s="37"/>
    </row>
    <row r="802" spans="4:5" ht="12.75">
      <c r="D802" s="37"/>
      <c r="E802" s="37"/>
    </row>
    <row r="803" spans="4:5" ht="12.75">
      <c r="D803" s="37"/>
      <c r="E803" s="37"/>
    </row>
    <row r="804" spans="4:5" ht="12.75">
      <c r="D804" s="37"/>
      <c r="E804" s="37"/>
    </row>
    <row r="805" spans="4:5" ht="12.75">
      <c r="D805" s="37"/>
      <c r="E805" s="37"/>
    </row>
    <row r="806" spans="4:5" ht="12.75">
      <c r="D806" s="37"/>
      <c r="E806" s="37"/>
    </row>
    <row r="807" spans="4:5" ht="12.75">
      <c r="D807" s="37"/>
      <c r="E807" s="37"/>
    </row>
    <row r="808" spans="4:5" ht="12.75">
      <c r="D808" s="37"/>
      <c r="E808" s="37"/>
    </row>
    <row r="809" spans="4:5" ht="12.75">
      <c r="D809" s="37"/>
      <c r="E809" s="37"/>
    </row>
    <row r="810" spans="4:5" ht="12.75">
      <c r="D810" s="37"/>
      <c r="E810" s="37"/>
    </row>
    <row r="811" spans="4:5" ht="12.75">
      <c r="D811" s="37"/>
      <c r="E811" s="37"/>
    </row>
    <row r="812" spans="4:5" ht="12.75">
      <c r="D812" s="37"/>
      <c r="E812" s="37"/>
    </row>
    <row r="813" spans="4:5" ht="12.75">
      <c r="D813" s="37"/>
      <c r="E813" s="37"/>
    </row>
    <row r="814" spans="4:5" ht="12.75">
      <c r="D814" s="37"/>
      <c r="E814" s="37"/>
    </row>
    <row r="815" spans="4:5" ht="12.75">
      <c r="D815" s="37"/>
      <c r="E815" s="37"/>
    </row>
    <row r="816" spans="4:5" ht="12.75">
      <c r="D816" s="37"/>
      <c r="E816" s="37"/>
    </row>
    <row r="817" spans="4:5" ht="12.75">
      <c r="D817" s="37"/>
      <c r="E817" s="37"/>
    </row>
    <row r="818" spans="4:5" ht="12.75">
      <c r="D818" s="37"/>
      <c r="E818" s="37"/>
    </row>
    <row r="819" spans="4:5" ht="12.75">
      <c r="D819" s="37"/>
      <c r="E819" s="37"/>
    </row>
    <row r="820" spans="4:5" ht="12.75">
      <c r="D820" s="37"/>
      <c r="E820" s="37"/>
    </row>
    <row r="821" spans="4:5" ht="12.75">
      <c r="D821" s="37"/>
      <c r="E821" s="37"/>
    </row>
    <row r="822" spans="4:5" ht="12.75">
      <c r="D822" s="37"/>
      <c r="E822" s="37"/>
    </row>
    <row r="823" spans="4:5" ht="12.75">
      <c r="D823" s="37"/>
      <c r="E823" s="37"/>
    </row>
    <row r="824" spans="4:5" ht="12.75">
      <c r="D824" s="37"/>
      <c r="E824" s="37"/>
    </row>
    <row r="825" spans="4:5" ht="12.75">
      <c r="D825" s="37"/>
      <c r="E825" s="37"/>
    </row>
    <row r="826" spans="4:5" ht="12.75">
      <c r="D826" s="37"/>
      <c r="E826" s="37"/>
    </row>
    <row r="827" spans="4:5" ht="12.75">
      <c r="D827" s="37"/>
      <c r="E827" s="37"/>
    </row>
    <row r="828" spans="4:5" ht="12.75">
      <c r="D828" s="37"/>
      <c r="E828" s="37"/>
    </row>
    <row r="829" spans="4:5" ht="12.75">
      <c r="D829" s="37"/>
      <c r="E829" s="37"/>
    </row>
    <row r="830" spans="4:5" ht="12.75">
      <c r="D830" s="37"/>
      <c r="E830" s="37"/>
    </row>
    <row r="831" spans="4:5" ht="12.75">
      <c r="D831" s="37"/>
      <c r="E831" s="37"/>
    </row>
    <row r="832" spans="4:5" ht="12.75">
      <c r="D832" s="37"/>
      <c r="E832" s="37"/>
    </row>
    <row r="833" spans="4:5" ht="12.75">
      <c r="D833" s="37"/>
      <c r="E833" s="37"/>
    </row>
    <row r="834" spans="4:5" ht="12.75">
      <c r="D834" s="37"/>
      <c r="E834" s="37"/>
    </row>
    <row r="835" spans="4:5" ht="12.75">
      <c r="D835" s="37"/>
      <c r="E835" s="37"/>
    </row>
    <row r="836" spans="4:5" ht="12.75">
      <c r="D836" s="37"/>
      <c r="E836" s="37"/>
    </row>
    <row r="837" spans="4:5" ht="12.75">
      <c r="D837" s="37"/>
      <c r="E837" s="37"/>
    </row>
    <row r="838" spans="4:5" ht="12.75">
      <c r="D838" s="37"/>
      <c r="E838" s="37"/>
    </row>
    <row r="839" spans="4:5" ht="12.75">
      <c r="D839" s="37"/>
      <c r="E839" s="37"/>
    </row>
    <row r="840" spans="4:5" ht="12.75">
      <c r="D840" s="37"/>
      <c r="E840" s="37"/>
    </row>
    <row r="841" spans="4:5" ht="12.75">
      <c r="D841" s="37"/>
      <c r="E841" s="37"/>
    </row>
    <row r="842" spans="4:5" ht="12.75">
      <c r="D842" s="37"/>
      <c r="E842" s="37"/>
    </row>
    <row r="843" spans="4:5" ht="12.75">
      <c r="D843" s="37"/>
      <c r="E843" s="37"/>
    </row>
    <row r="844" spans="4:5" ht="12.75">
      <c r="D844" s="37"/>
      <c r="E844" s="37"/>
    </row>
    <row r="845" spans="4:5" ht="12.75">
      <c r="D845" s="37"/>
      <c r="E845" s="37"/>
    </row>
    <row r="846" spans="4:5" ht="12.75">
      <c r="D846" s="37"/>
      <c r="E846" s="37"/>
    </row>
    <row r="847" spans="4:5" ht="12.75">
      <c r="D847" s="37"/>
      <c r="E847" s="37"/>
    </row>
    <row r="848" spans="4:5" ht="12.75">
      <c r="D848" s="37"/>
      <c r="E848" s="37"/>
    </row>
    <row r="849" spans="4:5" ht="12.75">
      <c r="D849" s="37"/>
      <c r="E849" s="37"/>
    </row>
    <row r="850" spans="4:5" ht="12.75">
      <c r="D850" s="37"/>
      <c r="E850" s="37"/>
    </row>
    <row r="851" spans="4:5" ht="12.75">
      <c r="D851" s="37"/>
      <c r="E851" s="37"/>
    </row>
    <row r="852" spans="4:5" ht="12.75">
      <c r="D852" s="37"/>
      <c r="E852" s="37"/>
    </row>
    <row r="853" spans="4:5" ht="12.75">
      <c r="D853" s="37"/>
      <c r="E853" s="37"/>
    </row>
    <row r="854" spans="4:5" ht="12.75">
      <c r="D854" s="37"/>
      <c r="E854" s="37"/>
    </row>
    <row r="855" spans="4:5" ht="12.75">
      <c r="D855" s="37"/>
      <c r="E855" s="37"/>
    </row>
    <row r="856" spans="4:5" ht="12.75">
      <c r="D856" s="37"/>
      <c r="E856" s="37"/>
    </row>
    <row r="857" spans="4:5" ht="12.75">
      <c r="D857" s="37"/>
      <c r="E857" s="37"/>
    </row>
    <row r="858" spans="4:5" ht="12.75">
      <c r="D858" s="37"/>
      <c r="E858" s="37"/>
    </row>
    <row r="859" spans="4:5" ht="12.75">
      <c r="D859" s="37"/>
      <c r="E859" s="37"/>
    </row>
    <row r="860" spans="4:5" ht="12.75">
      <c r="D860" s="37"/>
      <c r="E860" s="37"/>
    </row>
    <row r="861" spans="4:5" ht="12.75">
      <c r="D861" s="37"/>
      <c r="E861" s="37"/>
    </row>
    <row r="862" spans="4:5" ht="12.75">
      <c r="D862" s="37"/>
      <c r="E862" s="37"/>
    </row>
    <row r="863" spans="4:5" ht="12.75">
      <c r="D863" s="37"/>
      <c r="E863" s="37"/>
    </row>
    <row r="864" spans="4:5" ht="12.75">
      <c r="D864" s="37"/>
      <c r="E864" s="37"/>
    </row>
    <row r="865" spans="4:5" ht="12.75">
      <c r="D865" s="37"/>
      <c r="E865" s="37"/>
    </row>
    <row r="866" spans="4:5" ht="12.75">
      <c r="D866" s="37"/>
      <c r="E866" s="37"/>
    </row>
    <row r="867" spans="4:5" ht="12.75">
      <c r="D867" s="37"/>
      <c r="E867" s="37"/>
    </row>
    <row r="868" spans="4:5" ht="12.75">
      <c r="D868" s="37"/>
      <c r="E868" s="37"/>
    </row>
    <row r="869" spans="4:5" ht="12.75">
      <c r="D869" s="37"/>
      <c r="E869" s="37"/>
    </row>
    <row r="870" spans="4:5" ht="12.75">
      <c r="D870" s="37"/>
      <c r="E870" s="37"/>
    </row>
    <row r="871" spans="4:5" ht="12.75">
      <c r="D871" s="37"/>
      <c r="E871" s="37"/>
    </row>
    <row r="872" spans="4:5" ht="12.75">
      <c r="D872" s="37"/>
      <c r="E872" s="37"/>
    </row>
    <row r="873" spans="4:5" ht="12.75">
      <c r="D873" s="37"/>
      <c r="E873" s="37"/>
    </row>
    <row r="874" spans="4:5" ht="12.75">
      <c r="D874" s="37"/>
      <c r="E874" s="37"/>
    </row>
    <row r="875" spans="4:5" ht="12.75">
      <c r="D875" s="37"/>
      <c r="E875" s="37"/>
    </row>
    <row r="876" spans="4:5" ht="12.75">
      <c r="D876" s="37"/>
      <c r="E876" s="37"/>
    </row>
    <row r="877" spans="4:5" ht="12.75">
      <c r="D877" s="37"/>
      <c r="E877" s="37"/>
    </row>
    <row r="878" spans="4:5" ht="12.75">
      <c r="D878" s="37"/>
      <c r="E878" s="37"/>
    </row>
    <row r="879" spans="4:5" ht="12.75">
      <c r="D879" s="37"/>
      <c r="E879" s="37"/>
    </row>
    <row r="880" spans="4:5" ht="12.75">
      <c r="D880" s="37"/>
      <c r="E880" s="37"/>
    </row>
    <row r="881" spans="4:5" ht="12.75">
      <c r="D881" s="37"/>
      <c r="E881" s="37"/>
    </row>
    <row r="882" spans="4:5" ht="12.75">
      <c r="D882" s="37"/>
      <c r="E882" s="37"/>
    </row>
    <row r="883" spans="4:5" ht="12.75">
      <c r="D883" s="37"/>
      <c r="E883" s="37"/>
    </row>
    <row r="884" spans="4:5" ht="12.75">
      <c r="D884" s="37"/>
      <c r="E884" s="37"/>
    </row>
    <row r="885" spans="4:5" ht="12.75">
      <c r="D885" s="37"/>
      <c r="E885" s="37"/>
    </row>
    <row r="886" spans="4:5" ht="12.75">
      <c r="D886" s="37"/>
      <c r="E886" s="37"/>
    </row>
    <row r="887" spans="4:5" ht="12.75">
      <c r="D887" s="37"/>
      <c r="E887" s="37"/>
    </row>
    <row r="888" spans="4:5" ht="12.75">
      <c r="D888" s="37"/>
      <c r="E888" s="37"/>
    </row>
    <row r="889" spans="4:5" ht="12.75">
      <c r="D889" s="37"/>
      <c r="E889" s="37"/>
    </row>
    <row r="890" spans="4:5" ht="12.75">
      <c r="D890" s="37"/>
      <c r="E890" s="37"/>
    </row>
    <row r="891" spans="4:5" ht="12.75">
      <c r="D891" s="37"/>
      <c r="E891" s="37"/>
    </row>
    <row r="892" spans="4:5" ht="12.75">
      <c r="D892" s="37"/>
      <c r="E892" s="37"/>
    </row>
    <row r="893" spans="4:5" ht="12.75">
      <c r="D893" s="37"/>
      <c r="E893" s="37"/>
    </row>
    <row r="894" spans="4:5" ht="12.75">
      <c r="D894" s="37"/>
      <c r="E894" s="37"/>
    </row>
    <row r="895" spans="4:5" ht="12.75">
      <c r="D895" s="37"/>
      <c r="E895" s="37"/>
    </row>
    <row r="896" spans="4:5" ht="12.75">
      <c r="D896" s="37"/>
      <c r="E896" s="37"/>
    </row>
    <row r="897" spans="4:5" ht="12.75">
      <c r="D897" s="37"/>
      <c r="E897" s="37"/>
    </row>
    <row r="898" spans="4:5" ht="12.75">
      <c r="D898" s="37"/>
      <c r="E898" s="37"/>
    </row>
    <row r="899" spans="4:5" ht="12.75">
      <c r="D899" s="37"/>
      <c r="E899" s="37"/>
    </row>
    <row r="900" spans="4:5" ht="12.75">
      <c r="D900" s="37"/>
      <c r="E900" s="37"/>
    </row>
    <row r="901" spans="4:5" ht="12.75">
      <c r="D901" s="37"/>
      <c r="E901" s="37"/>
    </row>
    <row r="902" spans="4:5" ht="12.75">
      <c r="D902" s="37"/>
      <c r="E902" s="37"/>
    </row>
    <row r="903" spans="4:5" ht="12.75">
      <c r="D903" s="37"/>
      <c r="E903" s="37"/>
    </row>
    <row r="904" spans="4:5" ht="12.75">
      <c r="D904" s="37"/>
      <c r="E904" s="37"/>
    </row>
    <row r="905" spans="4:5" ht="12.75">
      <c r="D905" s="37"/>
      <c r="E905" s="37"/>
    </row>
    <row r="906" spans="4:5" ht="12.75">
      <c r="D906" s="37"/>
      <c r="E906" s="37"/>
    </row>
    <row r="907" spans="4:5" ht="12.75">
      <c r="D907" s="37"/>
      <c r="E907" s="37"/>
    </row>
    <row r="908" spans="4:5" ht="12.75">
      <c r="D908" s="37"/>
      <c r="E908" s="37"/>
    </row>
    <row r="909" spans="4:5" ht="12.75">
      <c r="D909" s="37"/>
      <c r="E909" s="37"/>
    </row>
    <row r="910" spans="4:5" ht="12.75">
      <c r="D910" s="37"/>
      <c r="E910" s="37"/>
    </row>
    <row r="911" spans="4:5" ht="12.75">
      <c r="D911" s="37"/>
      <c r="E911" s="37"/>
    </row>
    <row r="912" spans="4:5" ht="12.75">
      <c r="D912" s="37"/>
      <c r="E912" s="37"/>
    </row>
    <row r="913" spans="4:5" ht="12.75">
      <c r="D913" s="37"/>
      <c r="E913" s="37"/>
    </row>
    <row r="914" spans="4:5" ht="12.75">
      <c r="D914" s="37"/>
      <c r="E914" s="37"/>
    </row>
    <row r="915" spans="4:5" ht="12.75">
      <c r="D915" s="37"/>
      <c r="E915" s="37"/>
    </row>
    <row r="916" spans="4:5" ht="12.75">
      <c r="D916" s="37"/>
      <c r="E916" s="37"/>
    </row>
    <row r="917" spans="4:5" ht="12.75">
      <c r="D917" s="37"/>
      <c r="E917" s="37"/>
    </row>
    <row r="918" spans="4:5" ht="12.75">
      <c r="D918" s="37"/>
      <c r="E918" s="37"/>
    </row>
    <row r="919" spans="4:5" ht="12.75">
      <c r="D919" s="37"/>
      <c r="E919" s="37"/>
    </row>
    <row r="920" spans="4:5" ht="12.75">
      <c r="D920" s="37"/>
      <c r="E920" s="37"/>
    </row>
    <row r="921" spans="4:5" ht="12.75">
      <c r="D921" s="37"/>
      <c r="E921" s="37"/>
    </row>
    <row r="922" spans="4:5" ht="12.75">
      <c r="D922" s="37"/>
      <c r="E922" s="37"/>
    </row>
    <row r="923" spans="4:5" ht="12.75">
      <c r="D923" s="37"/>
      <c r="E923" s="37"/>
    </row>
    <row r="924" spans="4:5" ht="12.75">
      <c r="D924" s="37"/>
      <c r="E924" s="37"/>
    </row>
    <row r="925" spans="4:5" ht="12.75">
      <c r="D925" s="37"/>
      <c r="E925" s="37"/>
    </row>
    <row r="926" spans="4:5" ht="12.75">
      <c r="D926" s="37"/>
      <c r="E926" s="37"/>
    </row>
    <row r="927" spans="4:5" ht="12.75">
      <c r="D927" s="37"/>
      <c r="E927" s="37"/>
    </row>
    <row r="928" spans="4:5" ht="12.75">
      <c r="D928" s="37"/>
      <c r="E928" s="37"/>
    </row>
    <row r="929" spans="4:5" ht="12.75">
      <c r="D929" s="37"/>
      <c r="E929" s="37"/>
    </row>
    <row r="930" spans="4:5" ht="12.75">
      <c r="D930" s="37"/>
      <c r="E930" s="37"/>
    </row>
    <row r="931" spans="4:5" ht="12.75">
      <c r="D931" s="37"/>
      <c r="E931" s="37"/>
    </row>
    <row r="932" spans="4:5" ht="12.75">
      <c r="D932" s="37"/>
      <c r="E932" s="37"/>
    </row>
    <row r="933" spans="4:5" ht="12.75">
      <c r="D933" s="37"/>
      <c r="E933" s="37"/>
    </row>
    <row r="934" spans="4:5" ht="12.75">
      <c r="D934" s="37"/>
      <c r="E934" s="37"/>
    </row>
    <row r="935" spans="4:5" ht="12.75">
      <c r="D935" s="37"/>
      <c r="E935" s="37"/>
    </row>
    <row r="936" spans="4:5" ht="12.75">
      <c r="D936" s="37"/>
      <c r="E936" s="37"/>
    </row>
    <row r="937" spans="4:5" ht="12.75">
      <c r="D937" s="37"/>
      <c r="E937" s="37"/>
    </row>
    <row r="938" spans="4:5" ht="12.75">
      <c r="D938" s="37"/>
      <c r="E938" s="37"/>
    </row>
    <row r="939" spans="4:5" ht="12.75">
      <c r="D939" s="37"/>
      <c r="E939" s="37"/>
    </row>
    <row r="940" spans="4:5" ht="12.75">
      <c r="D940" s="37"/>
      <c r="E940" s="37"/>
    </row>
    <row r="941" spans="4:5" ht="12.75">
      <c r="D941" s="37"/>
      <c r="E941" s="37"/>
    </row>
    <row r="942" spans="4:5" ht="12.75">
      <c r="D942" s="37"/>
      <c r="E942" s="37"/>
    </row>
    <row r="943" spans="4:5" ht="12.75">
      <c r="D943" s="37"/>
      <c r="E943" s="37"/>
    </row>
    <row r="944" spans="4:5" ht="12.75">
      <c r="D944" s="37"/>
      <c r="E944" s="37"/>
    </row>
    <row r="945" spans="4:5" ht="12.75">
      <c r="D945" s="37"/>
      <c r="E945" s="37"/>
    </row>
    <row r="946" spans="4:5" ht="12.75">
      <c r="D946" s="37"/>
      <c r="E946" s="37"/>
    </row>
    <row r="947" spans="4:5" ht="12.75">
      <c r="D947" s="37"/>
      <c r="E947" s="37"/>
    </row>
    <row r="948" spans="4:5" ht="12.75">
      <c r="D948" s="37"/>
      <c r="E948" s="37"/>
    </row>
    <row r="949" spans="4:5" ht="12.75">
      <c r="D949" s="37"/>
      <c r="E949" s="37"/>
    </row>
    <row r="950" spans="4:5" ht="12.75">
      <c r="D950" s="37"/>
      <c r="E950" s="37"/>
    </row>
    <row r="951" spans="4:5" ht="12.75">
      <c r="D951" s="37"/>
      <c r="E951" s="37"/>
    </row>
    <row r="952" spans="4:5" ht="12.75">
      <c r="D952" s="37"/>
      <c r="E952" s="37"/>
    </row>
    <row r="953" spans="4:5" ht="12.75">
      <c r="D953" s="37"/>
      <c r="E953" s="37"/>
    </row>
    <row r="954" spans="4:5" ht="12.75">
      <c r="D954" s="37"/>
      <c r="E954" s="37"/>
    </row>
    <row r="955" spans="4:5" ht="12.75">
      <c r="D955" s="37"/>
      <c r="E955" s="37"/>
    </row>
    <row r="956" spans="4:5" ht="12.75">
      <c r="D956" s="37"/>
      <c r="E956" s="37"/>
    </row>
    <row r="957" spans="4:5" ht="12.75">
      <c r="D957" s="37"/>
      <c r="E957" s="37"/>
    </row>
    <row r="958" spans="4:5" ht="12.75">
      <c r="D958" s="37"/>
      <c r="E958" s="37"/>
    </row>
    <row r="959" spans="4:5" ht="12.75">
      <c r="D959" s="37"/>
      <c r="E959" s="37"/>
    </row>
    <row r="960" spans="4:5" ht="12.75">
      <c r="D960" s="37"/>
      <c r="E960" s="37"/>
    </row>
    <row r="961" spans="4:5" ht="12.75">
      <c r="D961" s="37"/>
      <c r="E961" s="37"/>
    </row>
    <row r="962" spans="4:5" ht="12.75">
      <c r="D962" s="37"/>
      <c r="E962" s="37"/>
    </row>
    <row r="963" spans="4:5" ht="12.75">
      <c r="D963" s="37"/>
      <c r="E963" s="37"/>
    </row>
    <row r="964" spans="4:5" ht="12.75">
      <c r="D964" s="37"/>
      <c r="E964" s="37"/>
    </row>
    <row r="965" spans="4:5" ht="12.75">
      <c r="D965" s="37"/>
      <c r="E965" s="37"/>
    </row>
    <row r="966" spans="4:5" ht="12.75">
      <c r="D966" s="37"/>
      <c r="E966" s="37"/>
    </row>
    <row r="967" spans="4:5" ht="12.75">
      <c r="D967" s="37"/>
      <c r="E967" s="37"/>
    </row>
    <row r="968" spans="4:5" ht="12.75">
      <c r="D968" s="37"/>
      <c r="E968" s="37"/>
    </row>
    <row r="969" spans="4:5" ht="12.75">
      <c r="D969" s="37"/>
      <c r="E969" s="37"/>
    </row>
    <row r="970" spans="4:5" ht="12.75">
      <c r="D970" s="37"/>
      <c r="E970" s="37"/>
    </row>
    <row r="971" spans="4:5" ht="12.75">
      <c r="D971" s="37"/>
      <c r="E971" s="37"/>
    </row>
    <row r="972" spans="4:5" ht="12.75">
      <c r="D972" s="37"/>
      <c r="E972" s="37"/>
    </row>
    <row r="973" spans="4:5" ht="12.75">
      <c r="D973" s="37"/>
      <c r="E973" s="37"/>
    </row>
    <row r="974" spans="4:5" ht="12.75">
      <c r="D974" s="37"/>
      <c r="E974" s="37"/>
    </row>
    <row r="975" spans="4:5" ht="12.75">
      <c r="D975" s="37"/>
      <c r="E975" s="37"/>
    </row>
    <row r="976" spans="4:5" ht="12.75">
      <c r="D976" s="37"/>
      <c r="E976" s="37"/>
    </row>
    <row r="977" spans="4:5" ht="12.75">
      <c r="D977" s="37"/>
      <c r="E977" s="37"/>
    </row>
    <row r="978" spans="4:5" ht="12.75">
      <c r="D978" s="37"/>
      <c r="E978" s="37"/>
    </row>
    <row r="979" spans="4:5" ht="12.75">
      <c r="D979" s="37"/>
      <c r="E979" s="37"/>
    </row>
    <row r="980" spans="4:5" ht="12.75">
      <c r="D980" s="37"/>
      <c r="E980" s="37"/>
    </row>
    <row r="981" spans="4:5" ht="12.75">
      <c r="D981" s="37"/>
      <c r="E981" s="37"/>
    </row>
    <row r="982" spans="4:5" ht="12.75">
      <c r="D982" s="37"/>
      <c r="E982" s="37"/>
    </row>
    <row r="983" spans="4:5" ht="12.75">
      <c r="D983" s="37"/>
      <c r="E983" s="37"/>
    </row>
    <row r="984" spans="4:5" ht="12.75">
      <c r="D984" s="37"/>
      <c r="E984" s="37"/>
    </row>
    <row r="985" spans="4:5" ht="12.75">
      <c r="D985" s="37"/>
      <c r="E985" s="37"/>
    </row>
    <row r="986" spans="4:5" ht="12.75">
      <c r="D986" s="37"/>
      <c r="E986" s="37"/>
    </row>
    <row r="987" spans="4:5" ht="12.75">
      <c r="D987" s="37"/>
      <c r="E987" s="37"/>
    </row>
    <row r="988" spans="4:5" ht="12.75">
      <c r="D988" s="37"/>
      <c r="E988" s="37"/>
    </row>
    <row r="989" spans="4:5" ht="12.75">
      <c r="D989" s="37"/>
      <c r="E989" s="37"/>
    </row>
    <row r="990" spans="4:5" ht="12.75">
      <c r="D990" s="37"/>
      <c r="E990" s="37"/>
    </row>
    <row r="991" spans="4:5" ht="12.75">
      <c r="D991" s="37"/>
      <c r="E991" s="37"/>
    </row>
    <row r="992" spans="4:5" ht="12.75">
      <c r="D992" s="37"/>
      <c r="E992" s="37"/>
    </row>
    <row r="993" spans="4:5" ht="12.75">
      <c r="D993" s="37"/>
      <c r="E993" s="37"/>
    </row>
    <row r="994" spans="4:5" ht="12.75">
      <c r="D994" s="37"/>
      <c r="E994" s="37"/>
    </row>
    <row r="995" spans="4:5" ht="12.75">
      <c r="D995" s="37"/>
      <c r="E995" s="37"/>
    </row>
    <row r="996" spans="4:5" ht="12.75">
      <c r="D996" s="37"/>
      <c r="E996" s="37"/>
    </row>
    <row r="997" spans="4:5" ht="12.75">
      <c r="D997" s="37"/>
      <c r="E997" s="37"/>
    </row>
    <row r="998" spans="4:5" ht="12.75">
      <c r="D998" s="37"/>
      <c r="E998" s="37"/>
    </row>
    <row r="999" spans="4:5" ht="12.75">
      <c r="D999" s="37"/>
      <c r="E999" s="37"/>
    </row>
    <row r="1000" spans="4:5" ht="12.75">
      <c r="D1000" s="37"/>
      <c r="E1000" s="37"/>
    </row>
    <row r="1001" spans="4:5" ht="12.75">
      <c r="D1001" s="37"/>
      <c r="E1001" s="37"/>
    </row>
    <row r="1002" spans="4:5" ht="12.75">
      <c r="D1002" s="37"/>
      <c r="E1002" s="37"/>
    </row>
    <row r="1003" spans="4:5" ht="12.75">
      <c r="D1003" s="37"/>
      <c r="E1003" s="37"/>
    </row>
    <row r="1004" spans="4:5" ht="12.75">
      <c r="D1004" s="37"/>
      <c r="E1004" s="37"/>
    </row>
    <row r="1005" spans="4:5" ht="12.75">
      <c r="D1005" s="37"/>
      <c r="E1005" s="37"/>
    </row>
    <row r="1006" spans="4:5" ht="12.75">
      <c r="D1006" s="37"/>
      <c r="E1006" s="37"/>
    </row>
    <row r="1007" spans="4:5" ht="12.75">
      <c r="D1007" s="37"/>
      <c r="E1007" s="37"/>
    </row>
    <row r="1008" spans="4:5" ht="12.75">
      <c r="D1008" s="37"/>
      <c r="E1008" s="37"/>
    </row>
    <row r="1009" spans="4:5" ht="12.75">
      <c r="D1009" s="37"/>
      <c r="E1009" s="37"/>
    </row>
    <row r="1010" spans="4:5" ht="12.75">
      <c r="D1010" s="37"/>
      <c r="E1010" s="37"/>
    </row>
    <row r="1011" spans="4:5" ht="12.75">
      <c r="D1011" s="37"/>
      <c r="E1011" s="37"/>
    </row>
    <row r="1012" spans="4:5" ht="12.75">
      <c r="D1012" s="37"/>
      <c r="E1012" s="37"/>
    </row>
    <row r="1013" spans="4:5" ht="12.75">
      <c r="D1013" s="37"/>
      <c r="E1013" s="37"/>
    </row>
    <row r="1014" spans="4:5" ht="12.75">
      <c r="D1014" s="37"/>
      <c r="E1014" s="37"/>
    </row>
    <row r="1015" spans="4:5" ht="12.75">
      <c r="D1015" s="37"/>
      <c r="E1015" s="37"/>
    </row>
    <row r="1016" spans="4:5" ht="12.75">
      <c r="D1016" s="37"/>
      <c r="E1016" s="37"/>
    </row>
    <row r="1017" spans="4:5" ht="12.75">
      <c r="D1017" s="37"/>
      <c r="E1017" s="37"/>
    </row>
    <row r="1018" spans="4:5" ht="12.75">
      <c r="D1018" s="37"/>
      <c r="E1018" s="37"/>
    </row>
    <row r="1019" spans="4:5" ht="12.75">
      <c r="D1019" s="37"/>
      <c r="E1019" s="37"/>
    </row>
    <row r="1020" spans="4:5" ht="12.75">
      <c r="D1020" s="37"/>
      <c r="E1020" s="37"/>
    </row>
    <row r="1021" spans="4:5" ht="12.75">
      <c r="D1021" s="37"/>
      <c r="E1021" s="37"/>
    </row>
    <row r="1022" spans="4:5" ht="12.75">
      <c r="D1022" s="37"/>
      <c r="E1022" s="37"/>
    </row>
    <row r="1023" spans="4:5" ht="12.75">
      <c r="D1023" s="37"/>
      <c r="E1023" s="37"/>
    </row>
    <row r="1024" spans="4:5" ht="12.75">
      <c r="D1024" s="37"/>
      <c r="E1024" s="37"/>
    </row>
    <row r="1025" spans="4:5" ht="12.75">
      <c r="D1025" s="37"/>
      <c r="E1025" s="37"/>
    </row>
    <row r="1026" spans="4:5" ht="12.75">
      <c r="D1026" s="37"/>
      <c r="E1026" s="37"/>
    </row>
    <row r="1027" spans="4:5" ht="12.75">
      <c r="D1027" s="37"/>
      <c r="E1027" s="37"/>
    </row>
    <row r="1028" spans="4:5" ht="12.75">
      <c r="D1028" s="37"/>
      <c r="E1028" s="37"/>
    </row>
    <row r="1029" spans="4:5" ht="12.75">
      <c r="D1029" s="37"/>
      <c r="E1029" s="37"/>
    </row>
    <row r="1030" spans="4:5" ht="12.75">
      <c r="D1030" s="37"/>
      <c r="E1030" s="37"/>
    </row>
    <row r="1031" spans="4:5" ht="12.75">
      <c r="D1031" s="37"/>
      <c r="E1031" s="37"/>
    </row>
    <row r="1032" spans="4:5" ht="12.75">
      <c r="D1032" s="37"/>
      <c r="E1032" s="37"/>
    </row>
    <row r="1033" spans="4:5" ht="12.75">
      <c r="D1033" s="37"/>
      <c r="E1033" s="37"/>
    </row>
    <row r="1034" spans="4:5" ht="12.75">
      <c r="D1034" s="37"/>
      <c r="E1034" s="37"/>
    </row>
    <row r="1035" spans="4:5" ht="12.75">
      <c r="D1035" s="37"/>
      <c r="E1035" s="37"/>
    </row>
    <row r="1036" spans="4:5" ht="12.75">
      <c r="D1036" s="37"/>
      <c r="E1036" s="37"/>
    </row>
    <row r="1037" spans="4:5" ht="12.75">
      <c r="D1037" s="37"/>
      <c r="E1037" s="37"/>
    </row>
    <row r="1038" spans="4:5" ht="12.75">
      <c r="D1038" s="37"/>
      <c r="E1038" s="37"/>
    </row>
    <row r="1039" spans="4:5" ht="12.75">
      <c r="D1039" s="37"/>
      <c r="E1039" s="37"/>
    </row>
    <row r="1040" spans="4:5" ht="12.75">
      <c r="D1040" s="37"/>
      <c r="E1040" s="37"/>
    </row>
    <row r="1041" spans="4:5" ht="12.75">
      <c r="D1041" s="37"/>
      <c r="E1041" s="37"/>
    </row>
    <row r="1042" spans="4:5" ht="12.75">
      <c r="D1042" s="37"/>
      <c r="E1042" s="37"/>
    </row>
    <row r="1043" spans="4:5" ht="12.75">
      <c r="D1043" s="37"/>
      <c r="E1043" s="37"/>
    </row>
    <row r="1044" spans="4:5" ht="12.75">
      <c r="D1044" s="37"/>
      <c r="E1044" s="37"/>
    </row>
    <row r="1045" spans="4:5" ht="12.75">
      <c r="D1045" s="37"/>
      <c r="E1045" s="37"/>
    </row>
    <row r="1046" spans="4:5" ht="12.75">
      <c r="D1046" s="37"/>
      <c r="E1046" s="37"/>
    </row>
    <row r="1047" spans="4:5" ht="12.75">
      <c r="D1047" s="37"/>
      <c r="E1047" s="37"/>
    </row>
    <row r="1048" spans="4:5" ht="12.75">
      <c r="D1048" s="37"/>
      <c r="E1048" s="37"/>
    </row>
    <row r="1049" spans="4:5" ht="12.75">
      <c r="D1049" s="37"/>
      <c r="E1049" s="37"/>
    </row>
    <row r="1050" spans="4:5" ht="12.75">
      <c r="D1050" s="37"/>
      <c r="E1050" s="37"/>
    </row>
    <row r="1051" spans="4:5" ht="12.75">
      <c r="D1051" s="37"/>
      <c r="E1051" s="37"/>
    </row>
    <row r="1052" spans="4:5" ht="12.75">
      <c r="D1052" s="37"/>
      <c r="E1052" s="37"/>
    </row>
    <row r="1053" spans="4:5" ht="12.75">
      <c r="D1053" s="37"/>
      <c r="E1053" s="37"/>
    </row>
    <row r="1054" spans="4:5" ht="12.75">
      <c r="D1054" s="37"/>
      <c r="E1054" s="37"/>
    </row>
    <row r="1055" spans="4:5" ht="12.75">
      <c r="D1055" s="37"/>
      <c r="E1055" s="37"/>
    </row>
    <row r="1056" spans="4:5" ht="12.75">
      <c r="D1056" s="37"/>
      <c r="E1056" s="37"/>
    </row>
    <row r="1057" spans="4:5" ht="12.75">
      <c r="D1057" s="37"/>
      <c r="E1057" s="37"/>
    </row>
    <row r="1058" spans="4:5" ht="12.75">
      <c r="D1058" s="37"/>
      <c r="E1058" s="37"/>
    </row>
    <row r="1059" spans="4:5" ht="12.75">
      <c r="D1059" s="37"/>
      <c r="E1059" s="37"/>
    </row>
    <row r="1060" spans="4:5" ht="12.75">
      <c r="D1060" s="37"/>
      <c r="E1060" s="37"/>
    </row>
    <row r="1061" spans="4:5" ht="12.75">
      <c r="D1061" s="37"/>
      <c r="E1061" s="37"/>
    </row>
    <row r="1062" spans="4:5" ht="12.75">
      <c r="D1062" s="37"/>
      <c r="E1062" s="37"/>
    </row>
    <row r="1063" spans="4:5" ht="12.75">
      <c r="D1063" s="37"/>
      <c r="E1063" s="37"/>
    </row>
    <row r="1064" spans="4:5" ht="12.75">
      <c r="D1064" s="37"/>
      <c r="E1064" s="37"/>
    </row>
    <row r="1065" spans="4:5" ht="12.75">
      <c r="D1065" s="37"/>
      <c r="E1065" s="37"/>
    </row>
    <row r="1066" spans="4:5" ht="12.75">
      <c r="D1066" s="37"/>
      <c r="E1066" s="37"/>
    </row>
    <row r="1067" spans="4:5" ht="12.75">
      <c r="D1067" s="37"/>
      <c r="E1067" s="37"/>
    </row>
    <row r="1068" spans="4:5" ht="12.75">
      <c r="D1068" s="37"/>
      <c r="E1068" s="37"/>
    </row>
    <row r="1069" spans="4:5" ht="12.75">
      <c r="D1069" s="37"/>
      <c r="E1069" s="37"/>
    </row>
    <row r="1070" spans="4:5" ht="12.75">
      <c r="D1070" s="37"/>
      <c r="E1070" s="37"/>
    </row>
    <row r="1071" spans="4:5" ht="12.75">
      <c r="D1071" s="37"/>
      <c r="E1071" s="37"/>
    </row>
    <row r="1072" spans="4:5" ht="12.75">
      <c r="D1072" s="37"/>
      <c r="E1072" s="37"/>
    </row>
    <row r="1073" spans="4:5" ht="12.75">
      <c r="D1073" s="37"/>
      <c r="E1073" s="37"/>
    </row>
    <row r="1074" spans="4:5" ht="12.75">
      <c r="D1074" s="37"/>
      <c r="E1074" s="37"/>
    </row>
    <row r="1075" spans="4:5" ht="12.75">
      <c r="D1075" s="37"/>
      <c r="E1075" s="37"/>
    </row>
    <row r="1076" spans="4:5" ht="12.75">
      <c r="D1076" s="37"/>
      <c r="E1076" s="37"/>
    </row>
    <row r="1077" spans="4:5" ht="12.75">
      <c r="D1077" s="37"/>
      <c r="E1077" s="37"/>
    </row>
    <row r="1078" spans="4:5" ht="12.75">
      <c r="D1078" s="37"/>
      <c r="E1078" s="37"/>
    </row>
    <row r="1079" spans="4:5" ht="12.75">
      <c r="D1079" s="37"/>
      <c r="E1079" s="37"/>
    </row>
    <row r="1080" spans="4:5" ht="12.75">
      <c r="D1080" s="37"/>
      <c r="E1080" s="37"/>
    </row>
    <row r="1081" spans="4:5" ht="12.75">
      <c r="D1081" s="37"/>
      <c r="E1081" s="37"/>
    </row>
    <row r="1082" spans="4:5" ht="12.75">
      <c r="D1082" s="37"/>
      <c r="E1082" s="37"/>
    </row>
    <row r="1083" spans="4:5" ht="12.75">
      <c r="D1083" s="37"/>
      <c r="E1083" s="37"/>
    </row>
    <row r="1084" spans="4:5" ht="12.75">
      <c r="D1084" s="37"/>
      <c r="E1084" s="37"/>
    </row>
    <row r="1085" spans="4:5" ht="12.75">
      <c r="D1085" s="37"/>
      <c r="E1085" s="37"/>
    </row>
    <row r="1086" spans="4:5" ht="12.75">
      <c r="D1086" s="37"/>
      <c r="E1086" s="37"/>
    </row>
    <row r="1087" spans="4:5" ht="12.75">
      <c r="D1087" s="37"/>
      <c r="E1087" s="37"/>
    </row>
    <row r="1088" spans="4:5" ht="12.75">
      <c r="D1088" s="37"/>
      <c r="E1088" s="37"/>
    </row>
    <row r="1089" spans="4:5" ht="12.75">
      <c r="D1089" s="37"/>
      <c r="E1089" s="37"/>
    </row>
    <row r="1090" spans="4:5" ht="12.75">
      <c r="D1090" s="37"/>
      <c r="E1090" s="37"/>
    </row>
    <row r="1091" spans="4:5" ht="12.75">
      <c r="D1091" s="37"/>
      <c r="E1091" s="37"/>
    </row>
    <row r="1092" spans="4:5" ht="12.75">
      <c r="D1092" s="37"/>
      <c r="E1092" s="37"/>
    </row>
    <row r="1093" spans="4:5" ht="12.75">
      <c r="D1093" s="37"/>
      <c r="E1093" s="37"/>
    </row>
    <row r="1094" spans="4:5" ht="12.75">
      <c r="D1094" s="37"/>
      <c r="E1094" s="37"/>
    </row>
    <row r="1095" spans="4:5" ht="12.75">
      <c r="D1095" s="37"/>
      <c r="E1095" s="37"/>
    </row>
    <row r="1096" spans="4:5" ht="12.75">
      <c r="D1096" s="37"/>
      <c r="E1096" s="37"/>
    </row>
    <row r="1097" spans="4:5" ht="12.75">
      <c r="D1097" s="37"/>
      <c r="E1097" s="37"/>
    </row>
    <row r="1098" spans="4:5" ht="12.75">
      <c r="D1098" s="37"/>
      <c r="E1098" s="37"/>
    </row>
    <row r="1099" spans="4:5" ht="12.75">
      <c r="D1099" s="37"/>
      <c r="E1099" s="37"/>
    </row>
    <row r="1100" spans="4:5" ht="12.75">
      <c r="D1100" s="37"/>
      <c r="E1100" s="37"/>
    </row>
    <row r="1101" spans="4:5" ht="12.75">
      <c r="D1101" s="37"/>
      <c r="E1101" s="37"/>
    </row>
    <row r="1102" spans="4:5" ht="12.75">
      <c r="D1102" s="37"/>
      <c r="E1102" s="37"/>
    </row>
    <row r="1103" spans="4:5" ht="12.75">
      <c r="D1103" s="37"/>
      <c r="E1103" s="37"/>
    </row>
    <row r="1104" spans="4:5" ht="12.75">
      <c r="D1104" s="37"/>
      <c r="E1104" s="37"/>
    </row>
    <row r="1105" spans="4:5" ht="12.75">
      <c r="D1105" s="37"/>
      <c r="E1105" s="37"/>
    </row>
    <row r="1106" spans="4:5" ht="12.75">
      <c r="D1106" s="37"/>
      <c r="E1106" s="37"/>
    </row>
    <row r="1107" spans="4:5" ht="12.75">
      <c r="D1107" s="37"/>
      <c r="E1107" s="37"/>
    </row>
    <row r="1108" spans="4:5" ht="12.75">
      <c r="D1108" s="37"/>
      <c r="E1108" s="37"/>
    </row>
    <row r="1109" spans="4:5" ht="12.75">
      <c r="D1109" s="37"/>
      <c r="E1109" s="37"/>
    </row>
    <row r="1110" spans="4:5" ht="12.75">
      <c r="D1110" s="37"/>
      <c r="E1110" s="37"/>
    </row>
    <row r="1111" spans="4:5" ht="12.75">
      <c r="D1111" s="37"/>
      <c r="E1111" s="37"/>
    </row>
    <row r="1112" spans="4:5" ht="12.75">
      <c r="D1112" s="37"/>
      <c r="E1112" s="37"/>
    </row>
    <row r="1113" spans="4:5" ht="12.75">
      <c r="D1113" s="37"/>
      <c r="E1113" s="37"/>
    </row>
    <row r="1114" spans="4:5" ht="12.75">
      <c r="D1114" s="37"/>
      <c r="E1114" s="37"/>
    </row>
    <row r="1115" spans="4:5" ht="12.75">
      <c r="D1115" s="37"/>
      <c r="E1115" s="37"/>
    </row>
    <row r="1116" spans="4:5" ht="12.75">
      <c r="D1116" s="37"/>
      <c r="E1116" s="37"/>
    </row>
    <row r="1117" spans="4:5" ht="12.75">
      <c r="D1117" s="37"/>
      <c r="E1117" s="37"/>
    </row>
    <row r="1118" spans="4:5" ht="12.75">
      <c r="D1118" s="37"/>
      <c r="E1118" s="37"/>
    </row>
    <row r="1119" spans="4:5" ht="12.75">
      <c r="D1119" s="37"/>
      <c r="E1119" s="37"/>
    </row>
    <row r="1120" spans="4:5" ht="12.75">
      <c r="D1120" s="37"/>
      <c r="E1120" s="37"/>
    </row>
    <row r="1121" spans="4:5" ht="12.75">
      <c r="D1121" s="37"/>
      <c r="E1121" s="37"/>
    </row>
    <row r="1122" spans="4:5" ht="12.75">
      <c r="D1122" s="37"/>
      <c r="E1122" s="37"/>
    </row>
    <row r="1123" spans="4:5" ht="12.75">
      <c r="D1123" s="37"/>
      <c r="E1123" s="37"/>
    </row>
    <row r="1124" spans="4:5" ht="12.75">
      <c r="D1124" s="37"/>
      <c r="E1124" s="37"/>
    </row>
    <row r="1125" spans="4:5" ht="12.75">
      <c r="D1125" s="37"/>
      <c r="E1125" s="37"/>
    </row>
    <row r="1126" spans="4:5" ht="12.75">
      <c r="D1126" s="37"/>
      <c r="E1126" s="37"/>
    </row>
    <row r="1127" spans="4:5" ht="12.75">
      <c r="D1127" s="37"/>
      <c r="E1127" s="37"/>
    </row>
    <row r="1128" spans="4:5" ht="12.75">
      <c r="D1128" s="37"/>
      <c r="E1128" s="37"/>
    </row>
    <row r="1129" spans="4:5" ht="12.75">
      <c r="D1129" s="37"/>
      <c r="E1129" s="37"/>
    </row>
    <row r="1130" spans="4:5" ht="12.75">
      <c r="D1130" s="37"/>
      <c r="E1130" s="37"/>
    </row>
    <row r="1131" spans="4:5" ht="12.75">
      <c r="D1131" s="37"/>
      <c r="E1131" s="37"/>
    </row>
    <row r="1132" spans="4:5" ht="12.75">
      <c r="D1132" s="37"/>
      <c r="E1132" s="37"/>
    </row>
    <row r="1133" spans="4:5" ht="12.75">
      <c r="D1133" s="37"/>
      <c r="E1133" s="37"/>
    </row>
    <row r="1134" spans="4:5" ht="12.75">
      <c r="D1134" s="37"/>
      <c r="E1134" s="37"/>
    </row>
    <row r="1135" spans="4:5" ht="12.75">
      <c r="D1135" s="37"/>
      <c r="E1135" s="37"/>
    </row>
    <row r="1136" spans="4:5" ht="12.75">
      <c r="D1136" s="37"/>
      <c r="E1136" s="37"/>
    </row>
    <row r="1137" spans="4:5" ht="12.75">
      <c r="D1137" s="37"/>
      <c r="E1137" s="37"/>
    </row>
    <row r="1138" spans="4:5" ht="12.75">
      <c r="D1138" s="37"/>
      <c r="E1138" s="37"/>
    </row>
    <row r="1139" spans="4:5" ht="12.75">
      <c r="D1139" s="37"/>
      <c r="E1139" s="37"/>
    </row>
    <row r="1140" spans="4:5" ht="12.75">
      <c r="D1140" s="37"/>
      <c r="E1140" s="37"/>
    </row>
    <row r="1141" spans="4:5" ht="12.75">
      <c r="D1141" s="37"/>
      <c r="E1141" s="37"/>
    </row>
    <row r="1142" spans="4:5" ht="12.75">
      <c r="D1142" s="37"/>
      <c r="E1142" s="37"/>
    </row>
    <row r="1143" spans="4:5" ht="12.75">
      <c r="D1143" s="37"/>
      <c r="E1143" s="37"/>
    </row>
    <row r="1144" spans="4:5" ht="12.75">
      <c r="D1144" s="37"/>
      <c r="E1144" s="37"/>
    </row>
    <row r="1145" spans="4:5" ht="12.75">
      <c r="D1145" s="37"/>
      <c r="E1145" s="37"/>
    </row>
    <row r="1146" spans="4:5" ht="12.75">
      <c r="D1146" s="37"/>
      <c r="E1146" s="37"/>
    </row>
    <row r="1147" spans="4:5" ht="12.75">
      <c r="D1147" s="37"/>
      <c r="E1147" s="37"/>
    </row>
    <row r="1148" spans="4:5" ht="12.75">
      <c r="D1148" s="37"/>
      <c r="E1148" s="37"/>
    </row>
    <row r="1149" spans="4:5" ht="12.75">
      <c r="D1149" s="37"/>
      <c r="E1149" s="37"/>
    </row>
    <row r="1150" spans="4:5" ht="12.75">
      <c r="D1150" s="37"/>
      <c r="E1150" s="37"/>
    </row>
    <row r="1151" spans="4:5" ht="12.75">
      <c r="D1151" s="37"/>
      <c r="E1151" s="37"/>
    </row>
    <row r="1152" spans="4:5" ht="12.75">
      <c r="D1152" s="37"/>
      <c r="E1152" s="37"/>
    </row>
    <row r="1153" spans="4:5" ht="12.75">
      <c r="D1153" s="37"/>
      <c r="E1153" s="37"/>
    </row>
    <row r="1154" spans="4:5" ht="12.75">
      <c r="D1154" s="37"/>
      <c r="E1154" s="37"/>
    </row>
    <row r="1155" spans="4:5" ht="12.75">
      <c r="D1155" s="37"/>
      <c r="E1155" s="37"/>
    </row>
    <row r="1156" spans="4:5" ht="12.75">
      <c r="D1156" s="37"/>
      <c r="E1156" s="37"/>
    </row>
    <row r="1157" spans="4:5" ht="12.75">
      <c r="D1157" s="37"/>
      <c r="E1157" s="37"/>
    </row>
    <row r="1158" spans="4:5" ht="12.75">
      <c r="D1158" s="37"/>
      <c r="E1158" s="37"/>
    </row>
    <row r="1159" spans="4:5" ht="12.75">
      <c r="D1159" s="37"/>
      <c r="E1159" s="37"/>
    </row>
    <row r="1160" spans="4:5" ht="12.75">
      <c r="D1160" s="37"/>
      <c r="E1160" s="37"/>
    </row>
    <row r="1161" spans="4:5" ht="12.75">
      <c r="D1161" s="37"/>
      <c r="E1161" s="37"/>
    </row>
    <row r="1162" spans="4:5" ht="12.75">
      <c r="D1162" s="37"/>
      <c r="E1162" s="37"/>
    </row>
    <row r="1163" spans="4:5" ht="12.75">
      <c r="D1163" s="37"/>
      <c r="E1163" s="37"/>
    </row>
    <row r="1164" spans="4:5" ht="12.75">
      <c r="D1164" s="37"/>
      <c r="E1164" s="37"/>
    </row>
    <row r="1165" spans="4:5" ht="12.75">
      <c r="D1165" s="37"/>
      <c r="E1165" s="37"/>
    </row>
    <row r="1166" spans="4:5" ht="12.75">
      <c r="D1166" s="37"/>
      <c r="E1166" s="37"/>
    </row>
    <row r="1167" spans="4:5" ht="12.75">
      <c r="D1167" s="37"/>
      <c r="E1167" s="37"/>
    </row>
    <row r="1168" spans="4:5" ht="12.75">
      <c r="D1168" s="37"/>
      <c r="E1168" s="37"/>
    </row>
    <row r="1169" spans="4:5" ht="12.75">
      <c r="D1169" s="37"/>
      <c r="E1169" s="37"/>
    </row>
    <row r="1170" spans="4:5" ht="12.75">
      <c r="D1170" s="37"/>
      <c r="E1170" s="37"/>
    </row>
    <row r="1171" spans="4:5" ht="12.75">
      <c r="D1171" s="37"/>
      <c r="E1171" s="37"/>
    </row>
    <row r="1172" spans="4:5" ht="12.75">
      <c r="D1172" s="37"/>
      <c r="E1172" s="37"/>
    </row>
    <row r="1173" spans="4:5" ht="12.75">
      <c r="D1173" s="37"/>
      <c r="E1173" s="37"/>
    </row>
    <row r="1174" spans="4:5" ht="12.75">
      <c r="D1174" s="37"/>
      <c r="E1174" s="37"/>
    </row>
    <row r="1175" spans="4:5" ht="12.75">
      <c r="D1175" s="37"/>
      <c r="E1175" s="37"/>
    </row>
    <row r="1176" spans="4:5" ht="12.75">
      <c r="D1176" s="37"/>
      <c r="E1176" s="37"/>
    </row>
    <row r="1177" spans="4:5" ht="12.75">
      <c r="D1177" s="37"/>
      <c r="E1177" s="37"/>
    </row>
    <row r="1178" spans="4:5" ht="12.75">
      <c r="D1178" s="37"/>
      <c r="E1178" s="37"/>
    </row>
    <row r="1179" spans="4:5" ht="12.75">
      <c r="D1179" s="37"/>
      <c r="E1179" s="37"/>
    </row>
    <row r="1180" spans="4:5" ht="12.75">
      <c r="D1180" s="37"/>
      <c r="E1180" s="37"/>
    </row>
    <row r="1181" spans="4:5" ht="12.75">
      <c r="D1181" s="37"/>
      <c r="E1181" s="37"/>
    </row>
    <row r="1182" spans="4:5" ht="12.75">
      <c r="D1182" s="37"/>
      <c r="E1182" s="37"/>
    </row>
    <row r="1183" spans="4:5" ht="12.75">
      <c r="D1183" s="37"/>
      <c r="E1183" s="37"/>
    </row>
    <row r="1184" spans="4:5" ht="12.75">
      <c r="D1184" s="37"/>
      <c r="E1184" s="37"/>
    </row>
    <row r="1185" spans="4:5" ht="12.75">
      <c r="D1185" s="37"/>
      <c r="E1185" s="37"/>
    </row>
    <row r="1186" spans="4:5" ht="12.75">
      <c r="D1186" s="37"/>
      <c r="E1186" s="37"/>
    </row>
    <row r="1187" spans="4:5" ht="12.75">
      <c r="D1187" s="37"/>
      <c r="E1187" s="37"/>
    </row>
    <row r="1188" spans="4:5" ht="12.75">
      <c r="D1188" s="37"/>
      <c r="E1188" s="37"/>
    </row>
    <row r="1189" spans="4:5" ht="12.75">
      <c r="D1189" s="37"/>
      <c r="E1189" s="37"/>
    </row>
    <row r="1190" spans="4:5" ht="12.75">
      <c r="D1190" s="37"/>
      <c r="E1190" s="37"/>
    </row>
    <row r="1191" spans="4:5" ht="12.75">
      <c r="D1191" s="37"/>
      <c r="E1191" s="37"/>
    </row>
    <row r="1192" spans="4:5" ht="12.75">
      <c r="D1192" s="37"/>
      <c r="E1192" s="37"/>
    </row>
    <row r="1193" spans="4:5" ht="12.75">
      <c r="D1193" s="37"/>
      <c r="E1193" s="37"/>
    </row>
    <row r="1194" spans="4:5" ht="12.75">
      <c r="D1194" s="37"/>
      <c r="E1194" s="37"/>
    </row>
    <row r="1195" spans="4:5" ht="12.75">
      <c r="D1195" s="37"/>
      <c r="E1195" s="37"/>
    </row>
    <row r="1196" spans="4:5" ht="12.75">
      <c r="D1196" s="37"/>
      <c r="E1196" s="37"/>
    </row>
    <row r="1197" spans="4:5" ht="12.75">
      <c r="D1197" s="37"/>
      <c r="E1197" s="37"/>
    </row>
    <row r="1198" spans="4:5" ht="12.75">
      <c r="D1198" s="37"/>
      <c r="E1198" s="37"/>
    </row>
    <row r="1199" spans="4:5" ht="12.75">
      <c r="D1199" s="37"/>
      <c r="E1199" s="37"/>
    </row>
    <row r="1200" spans="4:5" ht="12.75">
      <c r="D1200" s="37"/>
      <c r="E1200" s="37"/>
    </row>
    <row r="1201" spans="4:5" ht="12.75">
      <c r="D1201" s="37"/>
      <c r="E1201" s="37"/>
    </row>
    <row r="1202" spans="4:5" ht="12.75">
      <c r="D1202" s="37"/>
      <c r="E1202" s="37"/>
    </row>
    <row r="1203" spans="4:5" ht="12.75">
      <c r="D1203" s="37"/>
      <c r="E1203" s="37"/>
    </row>
    <row r="1204" spans="4:5" ht="12.75">
      <c r="D1204" s="37"/>
      <c r="E1204" s="37"/>
    </row>
    <row r="1205" spans="4:5" ht="12.75">
      <c r="D1205" s="37"/>
      <c r="E1205" s="37"/>
    </row>
    <row r="1206" spans="4:5" ht="12.75">
      <c r="D1206" s="37"/>
      <c r="E1206" s="37"/>
    </row>
    <row r="1207" spans="4:5" ht="12.75">
      <c r="D1207" s="37"/>
      <c r="E1207" s="37"/>
    </row>
    <row r="1208" spans="4:5" ht="12.75">
      <c r="D1208" s="37"/>
      <c r="E1208" s="37"/>
    </row>
    <row r="1209" spans="4:5" ht="12.75">
      <c r="D1209" s="37"/>
      <c r="E1209" s="37"/>
    </row>
    <row r="1210" spans="4:5" ht="12.75">
      <c r="D1210" s="37"/>
      <c r="E1210" s="37"/>
    </row>
    <row r="1211" spans="4:5" ht="12.75">
      <c r="D1211" s="37"/>
      <c r="E1211" s="37"/>
    </row>
    <row r="1212" spans="4:5" ht="12.75">
      <c r="D1212" s="37"/>
      <c r="E1212" s="37"/>
    </row>
    <row r="1213" spans="4:5" ht="12.75">
      <c r="D1213" s="37"/>
      <c r="E1213" s="37"/>
    </row>
    <row r="1214" spans="4:5" ht="12.75">
      <c r="D1214" s="37"/>
      <c r="E1214" s="37"/>
    </row>
    <row r="1215" spans="4:5" ht="12.75">
      <c r="D1215" s="37"/>
      <c r="E1215" s="37"/>
    </row>
    <row r="1216" spans="4:5" ht="12.75">
      <c r="D1216" s="37"/>
      <c r="E1216" s="37"/>
    </row>
    <row r="1217" spans="4:5" ht="12.75">
      <c r="D1217" s="37"/>
      <c r="E1217" s="37"/>
    </row>
    <row r="1218" spans="4:5" ht="12.75">
      <c r="D1218" s="37"/>
      <c r="E1218" s="37"/>
    </row>
    <row r="1219" spans="4:5" ht="12.75">
      <c r="D1219" s="37"/>
      <c r="E1219" s="37"/>
    </row>
    <row r="1220" spans="4:5" ht="12.75">
      <c r="D1220" s="37"/>
      <c r="E1220" s="37"/>
    </row>
    <row r="1221" spans="4:5" ht="12.75">
      <c r="D1221" s="37"/>
      <c r="E1221" s="37"/>
    </row>
    <row r="1222" spans="4:5" ht="12.75">
      <c r="D1222" s="37"/>
      <c r="E1222" s="37"/>
    </row>
    <row r="1223" spans="4:5" ht="12.75">
      <c r="D1223" s="37"/>
      <c r="E1223" s="37"/>
    </row>
    <row r="1224" spans="4:5" ht="12.75">
      <c r="D1224" s="37"/>
      <c r="E1224" s="37"/>
    </row>
    <row r="1225" spans="4:5" ht="12.75">
      <c r="D1225" s="37"/>
      <c r="E1225" s="37"/>
    </row>
    <row r="1226" spans="4:5" ht="12.75">
      <c r="D1226" s="37"/>
      <c r="E1226" s="37"/>
    </row>
    <row r="1227" spans="4:5" ht="12.75">
      <c r="D1227" s="37"/>
      <c r="E1227" s="37"/>
    </row>
    <row r="1228" spans="4:5" ht="12.75">
      <c r="D1228" s="37"/>
      <c r="E1228" s="37"/>
    </row>
    <row r="1229" spans="4:5" ht="12.75">
      <c r="D1229" s="37"/>
      <c r="E1229" s="37"/>
    </row>
    <row r="1230" spans="4:5" ht="12.75">
      <c r="D1230" s="37"/>
      <c r="E1230" s="37"/>
    </row>
    <row r="1231" spans="4:5" ht="12.75">
      <c r="D1231" s="37"/>
      <c r="E1231" s="37"/>
    </row>
    <row r="1232" spans="4:5" ht="12.75">
      <c r="D1232" s="37"/>
      <c r="E1232" s="37"/>
    </row>
    <row r="1233" spans="4:5" ht="12.75">
      <c r="D1233" s="37"/>
      <c r="E1233" s="37"/>
    </row>
    <row r="1234" spans="4:5" ht="12.75">
      <c r="D1234" s="37"/>
      <c r="E1234" s="37"/>
    </row>
    <row r="1235" spans="4:5" ht="12.75">
      <c r="D1235" s="37"/>
      <c r="E1235" s="37"/>
    </row>
    <row r="1236" spans="4:5" ht="12.75">
      <c r="D1236" s="37"/>
      <c r="E1236" s="37"/>
    </row>
    <row r="1237" spans="4:5" ht="12.75">
      <c r="D1237" s="37"/>
      <c r="E1237" s="37"/>
    </row>
    <row r="1238" spans="4:5" ht="12.75">
      <c r="D1238" s="37"/>
      <c r="E1238" s="37"/>
    </row>
    <row r="1239" spans="4:5" ht="12.75">
      <c r="D1239" s="37"/>
      <c r="E1239" s="37"/>
    </row>
    <row r="1240" spans="4:5" ht="12.75">
      <c r="D1240" s="37"/>
      <c r="E1240" s="37"/>
    </row>
    <row r="1241" spans="4:5" ht="12.75">
      <c r="D1241" s="37"/>
      <c r="E1241" s="37"/>
    </row>
    <row r="1242" spans="4:5" ht="12.75">
      <c r="D1242" s="37"/>
      <c r="E1242" s="37"/>
    </row>
    <row r="1243" spans="4:5" ht="12.75">
      <c r="D1243" s="37"/>
      <c r="E1243" s="37"/>
    </row>
    <row r="1244" spans="4:5" ht="12.75">
      <c r="D1244" s="37"/>
      <c r="E1244" s="37"/>
    </row>
    <row r="1245" spans="4:5" ht="12.75">
      <c r="D1245" s="37"/>
      <c r="E1245" s="37"/>
    </row>
    <row r="1246" spans="4:5" ht="12.75">
      <c r="D1246" s="37"/>
      <c r="E1246" s="37"/>
    </row>
    <row r="1247" spans="4:5" ht="12.75">
      <c r="D1247" s="37"/>
      <c r="E1247" s="37"/>
    </row>
    <row r="1248" spans="4:5" ht="12.75">
      <c r="D1248" s="37"/>
      <c r="E1248" s="37"/>
    </row>
    <row r="1249" spans="4:5" ht="12.75">
      <c r="D1249" s="37"/>
      <c r="E1249" s="37"/>
    </row>
    <row r="1250" spans="4:5" ht="12.75">
      <c r="D1250" s="37"/>
      <c r="E1250" s="37"/>
    </row>
    <row r="1251" spans="4:5" ht="12.75">
      <c r="D1251" s="37"/>
      <c r="E1251" s="37"/>
    </row>
    <row r="1252" spans="4:5" ht="12.75">
      <c r="D1252" s="37"/>
      <c r="E1252" s="37"/>
    </row>
    <row r="1253" spans="4:5" ht="12.75">
      <c r="D1253" s="37"/>
      <c r="E1253" s="37"/>
    </row>
    <row r="1254" spans="4:5" ht="12.75">
      <c r="D1254" s="37"/>
      <c r="E1254" s="37"/>
    </row>
    <row r="1255" spans="4:5" ht="12.75">
      <c r="D1255" s="37"/>
      <c r="E1255" s="37"/>
    </row>
    <row r="1256" spans="4:5" ht="12.75">
      <c r="D1256" s="37"/>
      <c r="E1256" s="37"/>
    </row>
    <row r="1257" spans="4:5" ht="12.75">
      <c r="D1257" s="37"/>
      <c r="E1257" s="37"/>
    </row>
    <row r="1258" spans="4:5" ht="12.75">
      <c r="D1258" s="37"/>
      <c r="E1258" s="37"/>
    </row>
    <row r="1259" spans="4:5" ht="12.75">
      <c r="D1259" s="37"/>
      <c r="E1259" s="37"/>
    </row>
    <row r="1260" spans="4:5" ht="12.75">
      <c r="D1260" s="37"/>
      <c r="E1260" s="37"/>
    </row>
    <row r="1261" spans="4:5" ht="12.75">
      <c r="D1261" s="37"/>
      <c r="E1261" s="37"/>
    </row>
    <row r="1262" spans="4:5" ht="12.75">
      <c r="D1262" s="37"/>
      <c r="E1262" s="37"/>
    </row>
    <row r="1263" spans="4:5" ht="12.75">
      <c r="D1263" s="37"/>
      <c r="E1263" s="37"/>
    </row>
    <row r="1264" spans="4:5" ht="12.75">
      <c r="D1264" s="37"/>
      <c r="E1264" s="37"/>
    </row>
    <row r="1265" spans="4:5" ht="12.75">
      <c r="D1265" s="37"/>
      <c r="E1265" s="37"/>
    </row>
    <row r="1266" spans="4:5" ht="12.75">
      <c r="D1266" s="37"/>
      <c r="E1266" s="37"/>
    </row>
    <row r="1267" spans="4:5" ht="12.75">
      <c r="D1267" s="37"/>
      <c r="E1267" s="37"/>
    </row>
    <row r="1268" spans="4:5" ht="12.75">
      <c r="D1268" s="37"/>
      <c r="E1268" s="37"/>
    </row>
    <row r="1269" spans="4:5" ht="12.75">
      <c r="D1269" s="37"/>
      <c r="E1269" s="37"/>
    </row>
    <row r="1270" spans="4:5" ht="12.75">
      <c r="D1270" s="37"/>
      <c r="E1270" s="37"/>
    </row>
    <row r="1271" spans="4:5" ht="12.75">
      <c r="D1271" s="37"/>
      <c r="E1271" s="37"/>
    </row>
    <row r="1272" spans="4:5" ht="12.75">
      <c r="D1272" s="37"/>
      <c r="E1272" s="37"/>
    </row>
    <row r="1273" spans="4:5" ht="12.75">
      <c r="D1273" s="37"/>
      <c r="E1273" s="37"/>
    </row>
    <row r="1274" spans="4:5" ht="12.75">
      <c r="D1274" s="37"/>
      <c r="E1274" s="37"/>
    </row>
    <row r="1275" spans="4:5" ht="12.75">
      <c r="D1275" s="37"/>
      <c r="E1275" s="37"/>
    </row>
    <row r="1276" spans="4:5" ht="12.75">
      <c r="D1276" s="37"/>
      <c r="E1276" s="37"/>
    </row>
    <row r="1277" spans="4:5" ht="12.75">
      <c r="D1277" s="37"/>
      <c r="E1277" s="37"/>
    </row>
    <row r="1278" spans="4:5" ht="12.75">
      <c r="D1278" s="37"/>
      <c r="E1278" s="37"/>
    </row>
    <row r="1279" spans="4:5" ht="12.75">
      <c r="D1279" s="37"/>
      <c r="E1279" s="37"/>
    </row>
    <row r="1280" spans="4:5" ht="12.75">
      <c r="D1280" s="37"/>
      <c r="E1280" s="37"/>
    </row>
    <row r="1281" spans="4:5" ht="12.75">
      <c r="D1281" s="37"/>
      <c r="E1281" s="37"/>
    </row>
    <row r="1282" spans="4:5" ht="12.75">
      <c r="D1282" s="37"/>
      <c r="E1282" s="37"/>
    </row>
    <row r="1283" spans="4:5" ht="12.75">
      <c r="D1283" s="37"/>
      <c r="E1283" s="37"/>
    </row>
    <row r="1284" spans="4:5" ht="12.75">
      <c r="D1284" s="37"/>
      <c r="E1284" s="37"/>
    </row>
    <row r="1285" spans="4:5" ht="12.75">
      <c r="D1285" s="37"/>
      <c r="E1285" s="37"/>
    </row>
    <row r="1286" spans="4:5" ht="12.75">
      <c r="D1286" s="37"/>
      <c r="E1286" s="37"/>
    </row>
    <row r="1287" spans="4:5" ht="12.75">
      <c r="D1287" s="37"/>
      <c r="E1287" s="37"/>
    </row>
    <row r="1288" spans="4:5" ht="12.75">
      <c r="D1288" s="37"/>
      <c r="E1288" s="37"/>
    </row>
    <row r="1289" spans="4:5" ht="12.75">
      <c r="D1289" s="37"/>
      <c r="E1289" s="37"/>
    </row>
    <row r="1290" spans="4:5" ht="12.75">
      <c r="D1290" s="37"/>
      <c r="E1290" s="37"/>
    </row>
    <row r="1291" spans="4:5" ht="12.75">
      <c r="D1291" s="37"/>
      <c r="E1291" s="37"/>
    </row>
    <row r="1292" spans="4:5" ht="12.75">
      <c r="D1292" s="37"/>
      <c r="E1292" s="37"/>
    </row>
    <row r="1293" spans="4:5" ht="12.75">
      <c r="D1293" s="37"/>
      <c r="E1293" s="37"/>
    </row>
    <row r="1294" spans="4:5" ht="12.75">
      <c r="D1294" s="37"/>
      <c r="E1294" s="37"/>
    </row>
    <row r="1295" spans="4:5" ht="12.75">
      <c r="D1295" s="37"/>
      <c r="E1295" s="37"/>
    </row>
    <row r="1296" spans="4:5" ht="12.75">
      <c r="D1296" s="37"/>
      <c r="E1296" s="37"/>
    </row>
    <row r="1297" spans="4:5" ht="12.75">
      <c r="D1297" s="37"/>
      <c r="E1297" s="37"/>
    </row>
    <row r="1298" spans="4:5" ht="12.75">
      <c r="D1298" s="37"/>
      <c r="E1298" s="37"/>
    </row>
    <row r="1299" spans="4:5" ht="12.75">
      <c r="D1299" s="37"/>
      <c r="E1299" s="37"/>
    </row>
    <row r="1300" spans="4:5" ht="12.75">
      <c r="D1300" s="37"/>
      <c r="E1300" s="37"/>
    </row>
    <row r="1301" spans="4:5" ht="12.75">
      <c r="D1301" s="37"/>
      <c r="E1301" s="37"/>
    </row>
    <row r="1302" spans="4:5" ht="12.75">
      <c r="D1302" s="37"/>
      <c r="E1302" s="37"/>
    </row>
    <row r="1303" spans="4:5" ht="12.75">
      <c r="D1303" s="37"/>
      <c r="E1303" s="37"/>
    </row>
    <row r="1304" spans="4:5" ht="12.75">
      <c r="D1304" s="37"/>
      <c r="E1304" s="37"/>
    </row>
    <row r="1305" spans="4:5" ht="12.75">
      <c r="D1305" s="37"/>
      <c r="E1305" s="37"/>
    </row>
    <row r="1306" spans="4:5" ht="12.75">
      <c r="D1306" s="37"/>
      <c r="E1306" s="37"/>
    </row>
    <row r="1307" spans="4:5" ht="12.75">
      <c r="D1307" s="37"/>
      <c r="E1307" s="37"/>
    </row>
    <row r="1308" spans="4:5" ht="12.75">
      <c r="D1308" s="37"/>
      <c r="E1308" s="37"/>
    </row>
    <row r="1309" spans="4:5" ht="12.75">
      <c r="D1309" s="37"/>
      <c r="E1309" s="37"/>
    </row>
    <row r="1310" spans="4:5" ht="12.75">
      <c r="D1310" s="37"/>
      <c r="E1310" s="37"/>
    </row>
    <row r="1311" spans="4:5" ht="12.75">
      <c r="D1311" s="37"/>
      <c r="E1311" s="37"/>
    </row>
    <row r="1312" spans="4:5" ht="12.75">
      <c r="D1312" s="37"/>
      <c r="E1312" s="37"/>
    </row>
    <row r="1313" spans="4:5" ht="12.75">
      <c r="D1313" s="37"/>
      <c r="E1313" s="37"/>
    </row>
    <row r="1314" spans="4:5" ht="12.75">
      <c r="D1314" s="37"/>
      <c r="E1314" s="37"/>
    </row>
    <row r="1315" spans="4:5" ht="12.75">
      <c r="D1315" s="37"/>
      <c r="E1315" s="37"/>
    </row>
    <row r="1316" spans="4:5" ht="12.75">
      <c r="D1316" s="37"/>
      <c r="E1316" s="37"/>
    </row>
    <row r="1317" spans="4:5" ht="12.75">
      <c r="D1317" s="37"/>
      <c r="E1317" s="37"/>
    </row>
    <row r="1318" spans="4:5" ht="12.75">
      <c r="D1318" s="37"/>
      <c r="E1318" s="37"/>
    </row>
    <row r="1319" spans="4:5" ht="12.75">
      <c r="D1319" s="37"/>
      <c r="E1319" s="37"/>
    </row>
    <row r="1320" spans="4:5" ht="12.75">
      <c r="D1320" s="37"/>
      <c r="E1320" s="37"/>
    </row>
    <row r="1321" spans="4:5" ht="12.75">
      <c r="D1321" s="37"/>
      <c r="E1321" s="37"/>
    </row>
    <row r="1322" spans="4:5" ht="12.75">
      <c r="D1322" s="37"/>
      <c r="E1322" s="37"/>
    </row>
    <row r="1323" spans="4:5" ht="12.75">
      <c r="D1323" s="37"/>
      <c r="E1323" s="37"/>
    </row>
    <row r="1324" spans="4:5" ht="12.75">
      <c r="D1324" s="37"/>
      <c r="E1324" s="37"/>
    </row>
    <row r="1325" spans="4:5" ht="12.75">
      <c r="D1325" s="37"/>
      <c r="E1325" s="37"/>
    </row>
    <row r="1326" spans="4:5" ht="12.75">
      <c r="D1326" s="37"/>
      <c r="E1326" s="37"/>
    </row>
    <row r="1327" spans="4:5" ht="12.75">
      <c r="D1327" s="37"/>
      <c r="E1327" s="37"/>
    </row>
    <row r="1328" spans="4:5" ht="12.75">
      <c r="D1328" s="37"/>
      <c r="E1328" s="37"/>
    </row>
    <row r="1329" spans="4:5" ht="12.75">
      <c r="D1329" s="37"/>
      <c r="E1329" s="37"/>
    </row>
    <row r="1330" spans="4:5" ht="12.75">
      <c r="D1330" s="37"/>
      <c r="E1330" s="37"/>
    </row>
    <row r="1331" spans="4:5" ht="12.75">
      <c r="D1331" s="37"/>
      <c r="E1331" s="37"/>
    </row>
    <row r="1332" spans="4:5" ht="12.75">
      <c r="D1332" s="37"/>
      <c r="E1332" s="37"/>
    </row>
    <row r="1333" spans="4:5" ht="12.75">
      <c r="D1333" s="37"/>
      <c r="E1333" s="37"/>
    </row>
    <row r="1334" spans="4:5" ht="12.75">
      <c r="D1334" s="37"/>
      <c r="E1334" s="37"/>
    </row>
    <row r="1335" spans="4:5" ht="12.75">
      <c r="D1335" s="37"/>
      <c r="E1335" s="37"/>
    </row>
    <row r="1336" spans="4:5" ht="12.75">
      <c r="D1336" s="37"/>
      <c r="E1336" s="37"/>
    </row>
    <row r="1337" spans="4:5" ht="12.75">
      <c r="D1337" s="37"/>
      <c r="E1337" s="37"/>
    </row>
    <row r="1338" spans="4:5" ht="12.75">
      <c r="D1338" s="37"/>
      <c r="E1338" s="37"/>
    </row>
    <row r="1339" spans="4:5" ht="12.75">
      <c r="D1339" s="37"/>
      <c r="E1339" s="37"/>
    </row>
    <row r="1340" spans="4:5" ht="12.75">
      <c r="D1340" s="37"/>
      <c r="E1340" s="37"/>
    </row>
    <row r="1341" spans="4:5" ht="12.75">
      <c r="D1341" s="37"/>
      <c r="E1341" s="37"/>
    </row>
    <row r="1342" spans="4:5" ht="12.75">
      <c r="D1342" s="37"/>
      <c r="E1342" s="37"/>
    </row>
    <row r="1343" spans="4:5" ht="12.75">
      <c r="D1343" s="37"/>
      <c r="E1343" s="37"/>
    </row>
    <row r="1344" spans="4:5" ht="12.75">
      <c r="D1344" s="37"/>
      <c r="E1344" s="37"/>
    </row>
    <row r="1345" spans="4:5" ht="12.75">
      <c r="D1345" s="37"/>
      <c r="E1345" s="37"/>
    </row>
    <row r="1346" spans="4:5" ht="12.75">
      <c r="D1346" s="37"/>
      <c r="E1346" s="37"/>
    </row>
    <row r="1347" spans="4:5" ht="12.75">
      <c r="D1347" s="37"/>
      <c r="E1347" s="37"/>
    </row>
    <row r="1348" spans="4:5" ht="12.75">
      <c r="D1348" s="37"/>
      <c r="E1348" s="37"/>
    </row>
    <row r="1349" spans="4:5" ht="12.75">
      <c r="D1349" s="37"/>
      <c r="E1349" s="37"/>
    </row>
    <row r="1350" spans="4:5" ht="12.75">
      <c r="D1350" s="37"/>
      <c r="E1350" s="37"/>
    </row>
    <row r="1351" spans="4:5" ht="12.75">
      <c r="D1351" s="37"/>
      <c r="E1351" s="37"/>
    </row>
    <row r="1352" spans="4:5" ht="12.75">
      <c r="D1352" s="37"/>
      <c r="E1352" s="37"/>
    </row>
    <row r="1353" spans="4:5" ht="12.75">
      <c r="D1353" s="37"/>
      <c r="E1353" s="37"/>
    </row>
    <row r="1354" spans="4:5" ht="12.75">
      <c r="D1354" s="37"/>
      <c r="E1354" s="37"/>
    </row>
    <row r="1355" spans="4:5" ht="12.75">
      <c r="D1355" s="37"/>
      <c r="E1355" s="37"/>
    </row>
    <row r="1356" spans="4:5" ht="12.75">
      <c r="D1356" s="37"/>
      <c r="E1356" s="37"/>
    </row>
    <row r="1357" spans="4:5" ht="12.75">
      <c r="D1357" s="37"/>
      <c r="E1357" s="37"/>
    </row>
    <row r="1358" spans="4:5" ht="12.75">
      <c r="D1358" s="37"/>
      <c r="E1358" s="37"/>
    </row>
    <row r="1359" spans="4:5" ht="12.75">
      <c r="D1359" s="37"/>
      <c r="E1359" s="37"/>
    </row>
    <row r="1360" spans="4:5" ht="12.75">
      <c r="D1360" s="37"/>
      <c r="E1360" s="37"/>
    </row>
    <row r="1361" spans="4:5" ht="12.75">
      <c r="D1361" s="37"/>
      <c r="E1361" s="37"/>
    </row>
    <row r="1362" spans="4:5" ht="12.75">
      <c r="D1362" s="37"/>
      <c r="E1362" s="37"/>
    </row>
    <row r="1363" spans="4:5" ht="12.75">
      <c r="D1363" s="37"/>
      <c r="E1363" s="37"/>
    </row>
    <row r="1364" spans="4:5" ht="12.75">
      <c r="D1364" s="37"/>
      <c r="E1364" s="37"/>
    </row>
    <row r="1365" spans="4:5" ht="12.75">
      <c r="D1365" s="37"/>
      <c r="E1365" s="37"/>
    </row>
    <row r="1366" spans="4:5" ht="12.75">
      <c r="D1366" s="37"/>
      <c r="E1366" s="37"/>
    </row>
    <row r="1367" spans="4:5" ht="12.75">
      <c r="D1367" s="37"/>
      <c r="E1367" s="37"/>
    </row>
    <row r="1368" spans="4:5" ht="12.75">
      <c r="D1368" s="37"/>
      <c r="E1368" s="37"/>
    </row>
    <row r="1369" spans="4:5" ht="12.75">
      <c r="D1369" s="37"/>
      <c r="E1369" s="37"/>
    </row>
    <row r="1370" spans="4:5" ht="12.75">
      <c r="D1370" s="37"/>
      <c r="E1370" s="37"/>
    </row>
    <row r="1371" spans="4:5" ht="12.75">
      <c r="D1371" s="37"/>
      <c r="E1371" s="37"/>
    </row>
    <row r="1372" spans="4:5" ht="12.75">
      <c r="D1372" s="37"/>
      <c r="E1372" s="37"/>
    </row>
    <row r="1373" spans="4:5" ht="12.75">
      <c r="D1373" s="37"/>
      <c r="E1373" s="37"/>
    </row>
    <row r="1374" spans="4:5" ht="12.75">
      <c r="D1374" s="37"/>
      <c r="E1374" s="37"/>
    </row>
    <row r="1375" spans="4:5" ht="12.75">
      <c r="D1375" s="37"/>
      <c r="E1375" s="37"/>
    </row>
    <row r="1376" spans="4:5" ht="12.75">
      <c r="D1376" s="37"/>
      <c r="E1376" s="37"/>
    </row>
    <row r="1377" spans="4:5" ht="12.75">
      <c r="D1377" s="37"/>
      <c r="E1377" s="37"/>
    </row>
    <row r="1378" spans="4:5" ht="12.75">
      <c r="D1378" s="37"/>
      <c r="E1378" s="37"/>
    </row>
    <row r="1379" spans="4:5" ht="12.75">
      <c r="D1379" s="37"/>
      <c r="E1379" s="37"/>
    </row>
    <row r="1380" spans="4:5" ht="12.75">
      <c r="D1380" s="37"/>
      <c r="E1380" s="37"/>
    </row>
    <row r="1381" spans="4:5" ht="12.75">
      <c r="D1381" s="37"/>
      <c r="E1381" s="37"/>
    </row>
    <row r="1382" spans="4:5" ht="12.75">
      <c r="D1382" s="37"/>
      <c r="E1382" s="37"/>
    </row>
    <row r="1383" spans="4:5" ht="12.75">
      <c r="D1383" s="37"/>
      <c r="E1383" s="37"/>
    </row>
    <row r="1384" spans="4:5" ht="12.75">
      <c r="D1384" s="37"/>
      <c r="E1384" s="37"/>
    </row>
    <row r="1385" spans="4:5" ht="12.75">
      <c r="D1385" s="37"/>
      <c r="E1385" s="37"/>
    </row>
    <row r="1386" spans="4:5" ht="12.75">
      <c r="D1386" s="37"/>
      <c r="E1386" s="37"/>
    </row>
    <row r="1387" spans="4:5" ht="12.75">
      <c r="D1387" s="37"/>
      <c r="E1387" s="37"/>
    </row>
    <row r="1388" spans="4:5" ht="12.75">
      <c r="D1388" s="37"/>
      <c r="E1388" s="37"/>
    </row>
    <row r="1389" spans="4:5" ht="12.75">
      <c r="D1389" s="37"/>
      <c r="E1389" s="37"/>
    </row>
    <row r="1390" spans="4:5" ht="12.75">
      <c r="D1390" s="37"/>
      <c r="E1390" s="37"/>
    </row>
    <row r="1391" spans="4:5" ht="12.75">
      <c r="D1391" s="37"/>
      <c r="E1391" s="37"/>
    </row>
    <row r="1392" spans="4:5" ht="12.75">
      <c r="D1392" s="37"/>
      <c r="E1392" s="37"/>
    </row>
    <row r="1393" spans="4:5" ht="12.75">
      <c r="D1393" s="37"/>
      <c r="E1393" s="37"/>
    </row>
    <row r="1394" spans="4:5" ht="12.75">
      <c r="D1394" s="37"/>
      <c r="E1394" s="37"/>
    </row>
    <row r="1395" spans="4:5" ht="12.75">
      <c r="D1395" s="37"/>
      <c r="E1395" s="37"/>
    </row>
    <row r="1396" spans="4:5" ht="12.75">
      <c r="D1396" s="37"/>
      <c r="E1396" s="37"/>
    </row>
    <row r="1397" spans="4:5" ht="12.75">
      <c r="D1397" s="37"/>
      <c r="E1397" s="37"/>
    </row>
    <row r="1398" spans="4:5" ht="12.75">
      <c r="D1398" s="37"/>
      <c r="E1398" s="37"/>
    </row>
    <row r="1399" spans="4:5" ht="12.75">
      <c r="D1399" s="37"/>
      <c r="E1399" s="37"/>
    </row>
    <row r="1400" spans="4:5" ht="12.75">
      <c r="D1400" s="37"/>
      <c r="E1400" s="37"/>
    </row>
    <row r="1401" spans="4:5" ht="12.75">
      <c r="D1401" s="37"/>
      <c r="E1401" s="37"/>
    </row>
    <row r="1402" spans="4:5" ht="12.75">
      <c r="D1402" s="37"/>
      <c r="E1402" s="37"/>
    </row>
    <row r="1403" spans="4:5" ht="12.75">
      <c r="D1403" s="37"/>
      <c r="E1403" s="37"/>
    </row>
    <row r="1404" spans="4:5" ht="12.75">
      <c r="D1404" s="37"/>
      <c r="E1404" s="37"/>
    </row>
    <row r="1405" spans="4:5" ht="12.75">
      <c r="D1405" s="37"/>
      <c r="E1405" s="37"/>
    </row>
    <row r="1406" spans="4:5" ht="12.75">
      <c r="D1406" s="37"/>
      <c r="E1406" s="37"/>
    </row>
    <row r="1407" spans="4:5" ht="12.75">
      <c r="D1407" s="37"/>
      <c r="E1407" s="37"/>
    </row>
    <row r="1408" spans="4:5" ht="12.75">
      <c r="D1408" s="37"/>
      <c r="E1408" s="37"/>
    </row>
    <row r="1409" spans="4:5" ht="12.75">
      <c r="D1409" s="37"/>
      <c r="E1409" s="37"/>
    </row>
    <row r="1410" spans="4:5" ht="12.75">
      <c r="D1410" s="37"/>
      <c r="E1410" s="37"/>
    </row>
    <row r="1411" spans="4:5" ht="12.75">
      <c r="D1411" s="37"/>
      <c r="E1411" s="37"/>
    </row>
    <row r="1412" spans="4:5" ht="12.75">
      <c r="D1412" s="37"/>
      <c r="E1412" s="37"/>
    </row>
    <row r="1413" spans="4:5" ht="12.75">
      <c r="D1413" s="37"/>
      <c r="E1413" s="37"/>
    </row>
    <row r="1414" spans="4:5" ht="12.75">
      <c r="D1414" s="37"/>
      <c r="E1414" s="37"/>
    </row>
    <row r="1415" spans="4:5" ht="12.75">
      <c r="D1415" s="37"/>
      <c r="E1415" s="37"/>
    </row>
    <row r="1416" spans="4:5" ht="12.75">
      <c r="D1416" s="37"/>
      <c r="E1416" s="37"/>
    </row>
    <row r="1417" spans="4:5" ht="12.75">
      <c r="D1417" s="37"/>
      <c r="E1417" s="37"/>
    </row>
    <row r="1418" spans="4:5" ht="12.75">
      <c r="D1418" s="37"/>
      <c r="E1418" s="37"/>
    </row>
    <row r="1419" spans="4:5" ht="12.75">
      <c r="D1419" s="37"/>
      <c r="E1419" s="37"/>
    </row>
    <row r="1420" spans="4:5" ht="12.75">
      <c r="D1420" s="37"/>
      <c r="E1420" s="37"/>
    </row>
    <row r="1421" spans="4:5" ht="12.75">
      <c r="D1421" s="37"/>
      <c r="E1421" s="37"/>
    </row>
    <row r="1422" spans="4:5" ht="12.75">
      <c r="D1422" s="37"/>
      <c r="E1422" s="37"/>
    </row>
    <row r="1423" spans="4:5" ht="12.75">
      <c r="D1423" s="37"/>
      <c r="E1423" s="37"/>
    </row>
    <row r="1424" spans="4:5" ht="12.75">
      <c r="D1424" s="37"/>
      <c r="E1424" s="37"/>
    </row>
    <row r="1425" spans="4:5" ht="12.75">
      <c r="D1425" s="37"/>
      <c r="E1425" s="37"/>
    </row>
    <row r="1426" spans="4:5" ht="12.75">
      <c r="D1426" s="37"/>
      <c r="E1426" s="37"/>
    </row>
    <row r="1427" spans="4:5" ht="12.75">
      <c r="D1427" s="37"/>
      <c r="E1427" s="37"/>
    </row>
    <row r="1428" spans="4:5" ht="12.75">
      <c r="D1428" s="37"/>
      <c r="E1428" s="37"/>
    </row>
    <row r="1429" spans="4:5" ht="12.75">
      <c r="D1429" s="37"/>
      <c r="E1429" s="37"/>
    </row>
    <row r="1430" spans="4:5" ht="12.75">
      <c r="D1430" s="37"/>
      <c r="E1430" s="37"/>
    </row>
    <row r="1431" spans="4:5" ht="12.75">
      <c r="D1431" s="37"/>
      <c r="E1431" s="37"/>
    </row>
    <row r="1432" spans="4:5" ht="12.75">
      <c r="D1432" s="37"/>
      <c r="E1432" s="37"/>
    </row>
    <row r="1433" spans="4:5" ht="12.75">
      <c r="D1433" s="37"/>
      <c r="E1433" s="37"/>
    </row>
    <row r="1434" spans="4:5" ht="12.75">
      <c r="D1434" s="37"/>
      <c r="E1434" s="37"/>
    </row>
    <row r="1435" spans="4:5" ht="12.75">
      <c r="D1435" s="37"/>
      <c r="E1435" s="37"/>
    </row>
    <row r="1436" spans="4:5" ht="12.75">
      <c r="D1436" s="37"/>
      <c r="E1436" s="37"/>
    </row>
    <row r="1437" spans="4:5" ht="12.75">
      <c r="D1437" s="37"/>
      <c r="E1437" s="37"/>
    </row>
    <row r="1438" spans="4:5" ht="12.75">
      <c r="D1438" s="37"/>
      <c r="E1438" s="37"/>
    </row>
    <row r="1439" spans="4:5" ht="12.75">
      <c r="D1439" s="37"/>
      <c r="E1439" s="37"/>
    </row>
    <row r="1440" spans="4:5" ht="12.75">
      <c r="D1440" s="37"/>
      <c r="E1440" s="37"/>
    </row>
    <row r="1441" spans="4:5" ht="12.75">
      <c r="D1441" s="37"/>
      <c r="E1441" s="37"/>
    </row>
    <row r="1442" spans="4:5" ht="12.75">
      <c r="D1442" s="37"/>
      <c r="E1442" s="37"/>
    </row>
    <row r="1443" spans="4:5" ht="12.75">
      <c r="D1443" s="37"/>
      <c r="E1443" s="37"/>
    </row>
    <row r="1444" spans="4:5" ht="12.75">
      <c r="D1444" s="37"/>
      <c r="E1444" s="37"/>
    </row>
    <row r="1445" spans="4:5" ht="12.75">
      <c r="D1445" s="37"/>
      <c r="E1445" s="37"/>
    </row>
    <row r="1446" spans="4:5" ht="12.75">
      <c r="D1446" s="37"/>
      <c r="E1446" s="37"/>
    </row>
    <row r="1447" spans="4:5" ht="12.75">
      <c r="D1447" s="37"/>
      <c r="E1447" s="37"/>
    </row>
    <row r="1448" spans="4:5" ht="12.75">
      <c r="D1448" s="37"/>
      <c r="E1448" s="37"/>
    </row>
    <row r="1449" spans="4:5" ht="12.75">
      <c r="D1449" s="37"/>
      <c r="E1449" s="37"/>
    </row>
    <row r="1450" spans="4:5" ht="12.75">
      <c r="D1450" s="37"/>
      <c r="E1450" s="37"/>
    </row>
    <row r="1451" spans="4:5" ht="12.75">
      <c r="D1451" s="37"/>
      <c r="E1451" s="37"/>
    </row>
    <row r="1452" spans="4:5" ht="12.75">
      <c r="D1452" s="37"/>
      <c r="E1452" s="37"/>
    </row>
    <row r="1453" spans="4:5" ht="12.75">
      <c r="D1453" s="37"/>
      <c r="E1453" s="37"/>
    </row>
    <row r="1454" spans="4:5" ht="12.75">
      <c r="D1454" s="37"/>
      <c r="E1454" s="37"/>
    </row>
    <row r="1455" spans="4:5" ht="12.75">
      <c r="D1455" s="37"/>
      <c r="E1455" s="37"/>
    </row>
    <row r="1456" spans="4:5" ht="12.75">
      <c r="D1456" s="37"/>
      <c r="E1456" s="37"/>
    </row>
    <row r="1457" spans="4:5" ht="12.75">
      <c r="D1457" s="37"/>
      <c r="E1457" s="37"/>
    </row>
    <row r="1458" spans="4:5" ht="12.75">
      <c r="D1458" s="37"/>
      <c r="E1458" s="37"/>
    </row>
    <row r="1459" spans="4:5" ht="12.75">
      <c r="D1459" s="37"/>
      <c r="E1459" s="37"/>
    </row>
    <row r="1460" spans="4:5" ht="12.75">
      <c r="D1460" s="37"/>
      <c r="E1460" s="37"/>
    </row>
    <row r="1461" spans="4:5" ht="12.75">
      <c r="D1461" s="37"/>
      <c r="E1461" s="37"/>
    </row>
    <row r="1462" spans="4:5" ht="12.75">
      <c r="D1462" s="37"/>
      <c r="E1462" s="37"/>
    </row>
    <row r="1463" spans="4:5" ht="12.75">
      <c r="D1463" s="37"/>
      <c r="E1463" s="37"/>
    </row>
    <row r="1464" spans="4:5" ht="12.75">
      <c r="D1464" s="37"/>
      <c r="E1464" s="37"/>
    </row>
    <row r="1465" spans="4:5" ht="12.75">
      <c r="D1465" s="37"/>
      <c r="E1465" s="37"/>
    </row>
    <row r="1466" spans="4:5" ht="12.75">
      <c r="D1466" s="37"/>
      <c r="E1466" s="37"/>
    </row>
    <row r="1467" spans="4:5" ht="12.75">
      <c r="D1467" s="37"/>
      <c r="E1467" s="37"/>
    </row>
    <row r="1468" spans="4:5" ht="12.75">
      <c r="D1468" s="37"/>
      <c r="E1468" s="37"/>
    </row>
    <row r="1469" spans="4:5" ht="12.75">
      <c r="D1469" s="37"/>
      <c r="E1469" s="37"/>
    </row>
    <row r="1470" spans="4:5" ht="12.75">
      <c r="D1470" s="37"/>
      <c r="E1470" s="37"/>
    </row>
    <row r="1471" spans="4:5" ht="12.75">
      <c r="D1471" s="37"/>
      <c r="E1471" s="37"/>
    </row>
    <row r="1472" spans="4:5" ht="12.75">
      <c r="D1472" s="37"/>
      <c r="E1472" s="37"/>
    </row>
    <row r="1473" spans="4:5" ht="12.75">
      <c r="D1473" s="37"/>
      <c r="E1473" s="37"/>
    </row>
    <row r="1474" spans="4:5" ht="12.75">
      <c r="D1474" s="37"/>
      <c r="E1474" s="37"/>
    </row>
    <row r="1475" spans="4:5" ht="12.75">
      <c r="D1475" s="37"/>
      <c r="E1475" s="37"/>
    </row>
    <row r="1476" spans="4:5" ht="12.75">
      <c r="D1476" s="37"/>
      <c r="E1476" s="37"/>
    </row>
    <row r="1477" spans="4:5" ht="12.75">
      <c r="D1477" s="37"/>
      <c r="E1477" s="37"/>
    </row>
    <row r="1478" spans="4:5" ht="12.75">
      <c r="D1478" s="37"/>
      <c r="E1478" s="37"/>
    </row>
    <row r="1479" spans="4:5" ht="12.75">
      <c r="D1479" s="37"/>
      <c r="E1479" s="37"/>
    </row>
    <row r="1480" spans="4:5" ht="12.75">
      <c r="D1480" s="37"/>
      <c r="E1480" s="37"/>
    </row>
    <row r="1481" spans="4:5" ht="12.75">
      <c r="D1481" s="37"/>
      <c r="E1481" s="37"/>
    </row>
    <row r="1482" spans="4:5" ht="12.75">
      <c r="D1482" s="37"/>
      <c r="E1482" s="37"/>
    </row>
    <row r="1483" spans="4:5" ht="12.75">
      <c r="D1483" s="37"/>
      <c r="E1483" s="37"/>
    </row>
    <row r="1484" spans="4:5" ht="12.75">
      <c r="D1484" s="37"/>
      <c r="E1484" s="37"/>
    </row>
    <row r="1485" spans="4:5" ht="12.75">
      <c r="D1485" s="37"/>
      <c r="E1485" s="37"/>
    </row>
    <row r="1486" spans="4:5" ht="12.75">
      <c r="D1486" s="37"/>
      <c r="E1486" s="37"/>
    </row>
    <row r="1487" spans="4:5" ht="12.75">
      <c r="D1487" s="37"/>
      <c r="E1487" s="37"/>
    </row>
    <row r="1488" spans="4:5" ht="12.75">
      <c r="D1488" s="37"/>
      <c r="E1488" s="37"/>
    </row>
    <row r="1489" spans="4:5" ht="12.75">
      <c r="D1489" s="37"/>
      <c r="E1489" s="37"/>
    </row>
    <row r="1490" spans="4:5" ht="12.75">
      <c r="D1490" s="37"/>
      <c r="E1490" s="37"/>
    </row>
    <row r="1491" spans="4:5" ht="12.75">
      <c r="D1491" s="37"/>
      <c r="E1491" s="37"/>
    </row>
    <row r="1492" spans="4:5" ht="12.75">
      <c r="D1492" s="37"/>
      <c r="E1492" s="37"/>
    </row>
    <row r="1493" spans="4:5" ht="12.75">
      <c r="D1493" s="37"/>
      <c r="E1493" s="37"/>
    </row>
    <row r="1494" spans="4:5" ht="12.75">
      <c r="D1494" s="37"/>
      <c r="E1494" s="37"/>
    </row>
    <row r="1495" spans="4:5" ht="12.75">
      <c r="D1495" s="37"/>
      <c r="E1495" s="37"/>
    </row>
    <row r="1496" spans="4:5" ht="12.75">
      <c r="D1496" s="37"/>
      <c r="E1496" s="37"/>
    </row>
    <row r="1497" spans="4:5" ht="12.75">
      <c r="D1497" s="37"/>
      <c r="E1497" s="37"/>
    </row>
    <row r="1498" spans="4:5" ht="12.75">
      <c r="D1498" s="37"/>
      <c r="E1498" s="37"/>
    </row>
    <row r="1499" spans="4:5" ht="12.75">
      <c r="D1499" s="37"/>
      <c r="E1499" s="37"/>
    </row>
    <row r="1500" spans="4:5" ht="12.75">
      <c r="D1500" s="37"/>
      <c r="E1500" s="37"/>
    </row>
    <row r="1501" spans="4:5" ht="12.75">
      <c r="D1501" s="37"/>
      <c r="E1501" s="37"/>
    </row>
    <row r="1502" spans="4:5" ht="12.75">
      <c r="D1502" s="37"/>
      <c r="E1502" s="37"/>
    </row>
    <row r="1503" spans="4:5" ht="12.75">
      <c r="D1503" s="37"/>
      <c r="E1503" s="37"/>
    </row>
    <row r="1504" spans="4:5" ht="12.75">
      <c r="D1504" s="37"/>
      <c r="E1504" s="37"/>
    </row>
    <row r="1505" spans="4:5" ht="12.75">
      <c r="D1505" s="37"/>
      <c r="E1505" s="37"/>
    </row>
    <row r="1506" spans="4:5" ht="12.75">
      <c r="D1506" s="37"/>
      <c r="E1506" s="37"/>
    </row>
    <row r="1507" spans="4:5" ht="12.75">
      <c r="D1507" s="37"/>
      <c r="E1507" s="37"/>
    </row>
    <row r="1508" spans="4:5" ht="12.75">
      <c r="D1508" s="37"/>
      <c r="E1508" s="37"/>
    </row>
    <row r="1509" spans="4:5" ht="12.75">
      <c r="D1509" s="37"/>
      <c r="E1509" s="37"/>
    </row>
    <row r="1510" spans="4:5" ht="12.75">
      <c r="D1510" s="37"/>
      <c r="E1510" s="37"/>
    </row>
    <row r="1511" spans="4:5" ht="12.75">
      <c r="D1511" s="37"/>
      <c r="E1511" s="37"/>
    </row>
    <row r="1512" spans="4:5" ht="12.75">
      <c r="D1512" s="37"/>
      <c r="E1512" s="37"/>
    </row>
    <row r="1513" spans="4:5" ht="12.75">
      <c r="D1513" s="37"/>
      <c r="E1513" s="37"/>
    </row>
    <row r="1514" spans="4:5" ht="12.75">
      <c r="D1514" s="37"/>
      <c r="E1514" s="37"/>
    </row>
    <row r="1515" spans="4:5" ht="12.75">
      <c r="D1515" s="37"/>
      <c r="E1515" s="37"/>
    </row>
    <row r="1516" spans="4:5" ht="12.75">
      <c r="D1516" s="37"/>
      <c r="E1516" s="37"/>
    </row>
    <row r="1517" spans="4:5" ht="12.75">
      <c r="D1517" s="37"/>
      <c r="E1517" s="37"/>
    </row>
    <row r="1518" spans="4:5" ht="12.75">
      <c r="D1518" s="37"/>
      <c r="E1518" s="37"/>
    </row>
    <row r="1519" spans="4:5" ht="12.75">
      <c r="D1519" s="37"/>
      <c r="E1519" s="37"/>
    </row>
    <row r="1520" spans="4:5" ht="12.75">
      <c r="D1520" s="37"/>
      <c r="E1520" s="37"/>
    </row>
    <row r="1521" spans="4:5" ht="12.75">
      <c r="D1521" s="37"/>
      <c r="E1521" s="37"/>
    </row>
    <row r="1522" spans="4:5" ht="12.75">
      <c r="D1522" s="37"/>
      <c r="E1522" s="37"/>
    </row>
    <row r="1523" spans="4:5" ht="12.75">
      <c r="D1523" s="37"/>
      <c r="E1523" s="37"/>
    </row>
    <row r="1524" spans="4:5" ht="12.75">
      <c r="D1524" s="37"/>
      <c r="E1524" s="37"/>
    </row>
    <row r="1525" spans="4:5" ht="12.75">
      <c r="D1525" s="37"/>
      <c r="E1525" s="37"/>
    </row>
    <row r="1526" spans="4:5" ht="12.75">
      <c r="D1526" s="37"/>
      <c r="E1526" s="37"/>
    </row>
    <row r="1527" spans="4:5" ht="12.75">
      <c r="D1527" s="37"/>
      <c r="E1527" s="37"/>
    </row>
    <row r="1528" spans="4:5" ht="12.75">
      <c r="D1528" s="37"/>
      <c r="E1528" s="37"/>
    </row>
    <row r="1529" spans="4:5" ht="12.75">
      <c r="D1529" s="37"/>
      <c r="E1529" s="37"/>
    </row>
    <row r="1530" spans="4:5" ht="12.75">
      <c r="D1530" s="37"/>
      <c r="E1530" s="37"/>
    </row>
    <row r="1531" spans="4:5" ht="12.75">
      <c r="D1531" s="37"/>
      <c r="E1531" s="37"/>
    </row>
    <row r="1532" spans="4:5" ht="12.75">
      <c r="D1532" s="37"/>
      <c r="E1532" s="37"/>
    </row>
    <row r="1533" spans="4:5" ht="12.75">
      <c r="D1533" s="37"/>
      <c r="E1533" s="37"/>
    </row>
    <row r="1534" spans="4:5" ht="12.75">
      <c r="D1534" s="37"/>
      <c r="E1534" s="37"/>
    </row>
    <row r="1535" spans="4:5" ht="12.75">
      <c r="D1535" s="37"/>
      <c r="E1535" s="37"/>
    </row>
    <row r="1536" spans="4:5" ht="12.75">
      <c r="D1536" s="37"/>
      <c r="E1536" s="37"/>
    </row>
    <row r="1537" spans="4:5" ht="12.75">
      <c r="D1537" s="37"/>
      <c r="E1537" s="37"/>
    </row>
    <row r="1538" spans="4:5" ht="12.75">
      <c r="D1538" s="37"/>
      <c r="E1538" s="37"/>
    </row>
    <row r="1539" spans="4:5" ht="12.75">
      <c r="D1539" s="37"/>
      <c r="E1539" s="37"/>
    </row>
    <row r="1540" spans="4:5" ht="12.75">
      <c r="D1540" s="37"/>
      <c r="E1540" s="37"/>
    </row>
    <row r="1541" spans="4:5" ht="12.75">
      <c r="D1541" s="37"/>
      <c r="E1541" s="37"/>
    </row>
    <row r="1542" spans="4:5" ht="12.75">
      <c r="D1542" s="37"/>
      <c r="E1542" s="37"/>
    </row>
    <row r="1543" spans="4:5" ht="12.75">
      <c r="D1543" s="37"/>
      <c r="E1543" s="37"/>
    </row>
    <row r="1544" spans="4:5" ht="12.75">
      <c r="D1544" s="37"/>
      <c r="E1544" s="37"/>
    </row>
    <row r="1545" spans="4:5" ht="12.75">
      <c r="D1545" s="37"/>
      <c r="E1545" s="37"/>
    </row>
    <row r="1546" spans="4:5" ht="12.75">
      <c r="D1546" s="37"/>
      <c r="E1546" s="37"/>
    </row>
    <row r="1547" spans="4:5" ht="12.75">
      <c r="D1547" s="37"/>
      <c r="E1547" s="37"/>
    </row>
    <row r="1548" spans="4:5" ht="12.75">
      <c r="D1548" s="37"/>
      <c r="E1548" s="37"/>
    </row>
    <row r="1549" spans="4:5" ht="12.75">
      <c r="D1549" s="37"/>
      <c r="E1549" s="37"/>
    </row>
    <row r="1550" spans="4:5" ht="12.75">
      <c r="D1550" s="37"/>
      <c r="E1550" s="37"/>
    </row>
    <row r="1551" spans="4:5" ht="12.75">
      <c r="D1551" s="37"/>
      <c r="E1551" s="37"/>
    </row>
    <row r="1552" spans="4:5" ht="12.75">
      <c r="D1552" s="37"/>
      <c r="E1552" s="37"/>
    </row>
    <row r="1553" spans="4:5" ht="12.75">
      <c r="D1553" s="37"/>
      <c r="E1553" s="37"/>
    </row>
    <row r="1554" spans="4:5" ht="12.75">
      <c r="D1554" s="37"/>
      <c r="E1554" s="37"/>
    </row>
    <row r="1555" spans="4:5" ht="12.75">
      <c r="D1555" s="37"/>
      <c r="E1555" s="37"/>
    </row>
    <row r="1556" spans="4:5" ht="12.75">
      <c r="D1556" s="37"/>
      <c r="E1556" s="37"/>
    </row>
    <row r="1557" spans="4:5" ht="12.75">
      <c r="D1557" s="37"/>
      <c r="E1557" s="37"/>
    </row>
    <row r="1558" spans="4:5" ht="12.75">
      <c r="D1558" s="37"/>
      <c r="E1558" s="37"/>
    </row>
    <row r="1559" spans="4:5" ht="12.75">
      <c r="D1559" s="37"/>
      <c r="E1559" s="37"/>
    </row>
    <row r="1560" spans="4:5" ht="12.75">
      <c r="D1560" s="37"/>
      <c r="E1560" s="37"/>
    </row>
    <row r="1561" spans="4:5" ht="12.75">
      <c r="D1561" s="37"/>
      <c r="E1561" s="37"/>
    </row>
    <row r="1562" spans="4:5" ht="12.75">
      <c r="D1562" s="37"/>
      <c r="E1562" s="37"/>
    </row>
    <row r="1563" spans="4:5" ht="12.75">
      <c r="D1563" s="37"/>
      <c r="E1563" s="37"/>
    </row>
    <row r="1564" spans="4:5" ht="12.75">
      <c r="D1564" s="37"/>
      <c r="E1564" s="37"/>
    </row>
    <row r="1565" spans="4:5" ht="12.75">
      <c r="D1565" s="37"/>
      <c r="E1565" s="37"/>
    </row>
    <row r="1566" spans="4:5" ht="12.75">
      <c r="D1566" s="37"/>
      <c r="E1566" s="37"/>
    </row>
    <row r="1567" spans="4:5" ht="12.75">
      <c r="D1567" s="37"/>
      <c r="E1567" s="37"/>
    </row>
    <row r="1568" spans="4:5" ht="12.75">
      <c r="D1568" s="37"/>
      <c r="E1568" s="37"/>
    </row>
    <row r="1569" spans="4:5" ht="12.75">
      <c r="D1569" s="37"/>
      <c r="E1569" s="37"/>
    </row>
    <row r="1570" spans="4:5" ht="12.75">
      <c r="D1570" s="37"/>
      <c r="E1570" s="37"/>
    </row>
    <row r="1571" spans="4:5" ht="12.75">
      <c r="D1571" s="37"/>
      <c r="E1571" s="37"/>
    </row>
    <row r="1572" spans="4:5" ht="12.75">
      <c r="D1572" s="37"/>
      <c r="E1572" s="37"/>
    </row>
    <row r="1573" spans="4:5" ht="12.75">
      <c r="D1573" s="37"/>
      <c r="E1573" s="37"/>
    </row>
    <row r="1574" spans="4:5" ht="12.75">
      <c r="D1574" s="37"/>
      <c r="E1574" s="37"/>
    </row>
    <row r="1575" spans="4:5" ht="12.75">
      <c r="D1575" s="37"/>
      <c r="E1575" s="37"/>
    </row>
    <row r="1576" spans="4:5" ht="12.75">
      <c r="D1576" s="37"/>
      <c r="E1576" s="37"/>
    </row>
    <row r="1577" spans="4:5" ht="12.75">
      <c r="D1577" s="37"/>
      <c r="E1577" s="37"/>
    </row>
    <row r="1578" spans="4:5" ht="12.75">
      <c r="D1578" s="37"/>
      <c r="E1578" s="37"/>
    </row>
    <row r="1579" spans="4:5" ht="12.75">
      <c r="D1579" s="37"/>
      <c r="E1579" s="37"/>
    </row>
    <row r="1580" spans="4:5" ht="12.75">
      <c r="D1580" s="37"/>
      <c r="E1580" s="37"/>
    </row>
    <row r="1581" spans="4:5" ht="12.75">
      <c r="D1581" s="37"/>
      <c r="E1581" s="37"/>
    </row>
    <row r="1582" spans="4:5" ht="12.75">
      <c r="D1582" s="37"/>
      <c r="E1582" s="37"/>
    </row>
    <row r="1583" spans="4:5" ht="12.75">
      <c r="D1583" s="37"/>
      <c r="E1583" s="37"/>
    </row>
    <row r="1584" spans="4:5" ht="12.75">
      <c r="D1584" s="37"/>
      <c r="E1584" s="37"/>
    </row>
    <row r="1585" spans="4:5" ht="12.75">
      <c r="D1585" s="37"/>
      <c r="E1585" s="37"/>
    </row>
    <row r="1586" spans="4:5" ht="12.75">
      <c r="D1586" s="37"/>
      <c r="E1586" s="37"/>
    </row>
    <row r="1587" spans="4:5" ht="12.75">
      <c r="D1587" s="37"/>
      <c r="E1587" s="37"/>
    </row>
    <row r="1588" spans="4:5" ht="12.75">
      <c r="D1588" s="37"/>
      <c r="E1588" s="37"/>
    </row>
    <row r="1589" spans="4:5" ht="12.75">
      <c r="D1589" s="37"/>
      <c r="E1589" s="37"/>
    </row>
    <row r="1590" spans="4:5" ht="12.75">
      <c r="D1590" s="37"/>
      <c r="E1590" s="37"/>
    </row>
    <row r="1591" spans="4:5" ht="12.75">
      <c r="D1591" s="37"/>
      <c r="E1591" s="37"/>
    </row>
    <row r="1592" spans="4:5" ht="12.75">
      <c r="D1592" s="37"/>
      <c r="E1592" s="37"/>
    </row>
    <row r="1593" spans="4:5" ht="12.75">
      <c r="D1593" s="37"/>
      <c r="E1593" s="37"/>
    </row>
    <row r="1594" spans="4:5" ht="12.75">
      <c r="D1594" s="37"/>
      <c r="E1594" s="37"/>
    </row>
    <row r="1595" spans="4:5" ht="12.75">
      <c r="D1595" s="37"/>
      <c r="E1595" s="37"/>
    </row>
    <row r="1596" spans="4:5" ht="12.75">
      <c r="D1596" s="37"/>
      <c r="E1596" s="37"/>
    </row>
    <row r="1597" spans="4:5" ht="12.75">
      <c r="D1597" s="37"/>
      <c r="E1597" s="37"/>
    </row>
    <row r="1598" spans="4:5" ht="12.75">
      <c r="D1598" s="37"/>
      <c r="E1598" s="37"/>
    </row>
    <row r="1599" spans="4:5" ht="12.75">
      <c r="D1599" s="37"/>
      <c r="E1599" s="37"/>
    </row>
    <row r="1600" spans="4:5" ht="12.75">
      <c r="D1600" s="37"/>
      <c r="E1600" s="37"/>
    </row>
    <row r="1601" spans="4:5" ht="12.75">
      <c r="D1601" s="37"/>
      <c r="E1601" s="37"/>
    </row>
    <row r="1602" spans="4:5" ht="12.75">
      <c r="D1602" s="37"/>
      <c r="E1602" s="37"/>
    </row>
    <row r="1603" spans="4:5" ht="12.75">
      <c r="D1603" s="37"/>
      <c r="E1603" s="37"/>
    </row>
    <row r="1604" spans="4:5" ht="12.75">
      <c r="D1604" s="37"/>
      <c r="E1604" s="37"/>
    </row>
    <row r="1605" spans="4:5" ht="12.75">
      <c r="D1605" s="37"/>
      <c r="E1605" s="37"/>
    </row>
    <row r="1606" spans="4:5" ht="12.75">
      <c r="D1606" s="37"/>
      <c r="E1606" s="37"/>
    </row>
    <row r="1607" spans="4:5" ht="12.75">
      <c r="D1607" s="37"/>
      <c r="E1607" s="37"/>
    </row>
    <row r="1608" spans="4:5" ht="12.75">
      <c r="D1608" s="37"/>
      <c r="E1608" s="37"/>
    </row>
    <row r="1609" spans="4:5" ht="12.75">
      <c r="D1609" s="37"/>
      <c r="E1609" s="37"/>
    </row>
    <row r="1610" spans="4:5" ht="12.75">
      <c r="D1610" s="37"/>
      <c r="E1610" s="37"/>
    </row>
    <row r="1611" spans="4:5" ht="12.75">
      <c r="D1611" s="37"/>
      <c r="E1611" s="37"/>
    </row>
    <row r="1612" spans="4:5" ht="12.75">
      <c r="D1612" s="37"/>
      <c r="E1612" s="37"/>
    </row>
    <row r="1613" spans="4:5" ht="12.75">
      <c r="D1613" s="37"/>
      <c r="E1613" s="37"/>
    </row>
    <row r="1614" spans="4:5" ht="12.75">
      <c r="D1614" s="37"/>
      <c r="E1614" s="37"/>
    </row>
    <row r="1615" spans="4:5" ht="12.75">
      <c r="D1615" s="37"/>
      <c r="E1615" s="37"/>
    </row>
    <row r="1616" spans="4:5" ht="12.75">
      <c r="D1616" s="37"/>
      <c r="E1616" s="37"/>
    </row>
    <row r="1617" spans="4:5" ht="12.75">
      <c r="D1617" s="37"/>
      <c r="E1617" s="37"/>
    </row>
    <row r="1618" spans="4:5" ht="12.75">
      <c r="D1618" s="37"/>
      <c r="E1618" s="37"/>
    </row>
    <row r="1619" spans="4:5" ht="12.75">
      <c r="D1619" s="37"/>
      <c r="E1619" s="37"/>
    </row>
    <row r="1620" spans="4:5" ht="12.75">
      <c r="D1620" s="37"/>
      <c r="E1620" s="37"/>
    </row>
    <row r="1621" spans="4:5" ht="12.75">
      <c r="D1621" s="37"/>
      <c r="E1621" s="37"/>
    </row>
    <row r="1622" spans="4:5" ht="12.75">
      <c r="D1622" s="37"/>
      <c r="E1622" s="37"/>
    </row>
    <row r="1623" spans="4:5" ht="12.75">
      <c r="D1623" s="37"/>
      <c r="E1623" s="37"/>
    </row>
    <row r="1624" spans="4:5" ht="12.75">
      <c r="D1624" s="37"/>
      <c r="E1624" s="37"/>
    </row>
    <row r="1625" spans="4:5" ht="12.75">
      <c r="D1625" s="37"/>
      <c r="E1625" s="37"/>
    </row>
    <row r="1626" spans="4:5" ht="12.75">
      <c r="D1626" s="37"/>
      <c r="E1626" s="37"/>
    </row>
    <row r="1627" spans="4:5" ht="12.75">
      <c r="D1627" s="37"/>
      <c r="E1627" s="37"/>
    </row>
    <row r="1628" spans="4:5" ht="12.75">
      <c r="D1628" s="37"/>
      <c r="E1628" s="37"/>
    </row>
    <row r="1629" spans="4:5" ht="12.75">
      <c r="D1629" s="37"/>
      <c r="E1629" s="37"/>
    </row>
    <row r="1630" spans="4:5" ht="12.75">
      <c r="D1630" s="37"/>
      <c r="E1630" s="37"/>
    </row>
    <row r="1631" spans="4:5" ht="12.75">
      <c r="D1631" s="37"/>
      <c r="E1631" s="37"/>
    </row>
    <row r="1632" spans="4:5" ht="12.75">
      <c r="D1632" s="37"/>
      <c r="E1632" s="37"/>
    </row>
    <row r="1633" spans="4:5" ht="12.75">
      <c r="D1633" s="37"/>
      <c r="E1633" s="37"/>
    </row>
    <row r="1634" spans="4:5" ht="12.75">
      <c r="D1634" s="37"/>
      <c r="E1634" s="37"/>
    </row>
    <row r="1635" spans="4:5" ht="12.75">
      <c r="D1635" s="37"/>
      <c r="E1635" s="37"/>
    </row>
    <row r="1636" spans="4:5" ht="12.75">
      <c r="D1636" s="37"/>
      <c r="E1636" s="37"/>
    </row>
    <row r="1637" spans="4:5" ht="12.75">
      <c r="D1637" s="37"/>
      <c r="E1637" s="37"/>
    </row>
    <row r="1638" spans="4:5" ht="12.75">
      <c r="D1638" s="37"/>
      <c r="E1638" s="37"/>
    </row>
    <row r="1639" spans="4:5" ht="12.75">
      <c r="D1639" s="37"/>
      <c r="E1639" s="37"/>
    </row>
    <row r="1640" spans="4:5" ht="12.75">
      <c r="D1640" s="37"/>
      <c r="E1640" s="37"/>
    </row>
    <row r="1641" spans="4:5" ht="12.75">
      <c r="D1641" s="37"/>
      <c r="E1641" s="37"/>
    </row>
    <row r="1642" spans="4:5" ht="12.75">
      <c r="D1642" s="37"/>
      <c r="E1642" s="37"/>
    </row>
    <row r="1643" spans="4:5" ht="12.75">
      <c r="D1643" s="37"/>
      <c r="E1643" s="37"/>
    </row>
    <row r="1644" spans="4:5" ht="12.75">
      <c r="D1644" s="37"/>
      <c r="E1644" s="37"/>
    </row>
    <row r="1645" spans="4:5" ht="12.75">
      <c r="D1645" s="37"/>
      <c r="E1645" s="37"/>
    </row>
    <row r="1646" spans="4:5" ht="12.75">
      <c r="D1646" s="37"/>
      <c r="E1646" s="37"/>
    </row>
    <row r="1647" spans="4:5" ht="12.75">
      <c r="D1647" s="37"/>
      <c r="E1647" s="37"/>
    </row>
    <row r="1648" spans="4:5" ht="12.75">
      <c r="D1648" s="37"/>
      <c r="E1648" s="37"/>
    </row>
    <row r="1649" spans="4:5" ht="12.75">
      <c r="D1649" s="37"/>
      <c r="E1649" s="37"/>
    </row>
    <row r="1650" spans="4:5" ht="12.75">
      <c r="D1650" s="37"/>
      <c r="E1650" s="37"/>
    </row>
    <row r="1651" spans="4:5" ht="12.75">
      <c r="D1651" s="37"/>
      <c r="E1651" s="37"/>
    </row>
    <row r="1652" spans="4:5" ht="12.75">
      <c r="D1652" s="37"/>
      <c r="E1652" s="37"/>
    </row>
    <row r="1653" spans="4:5" ht="12.75">
      <c r="D1653" s="37"/>
      <c r="E1653" s="37"/>
    </row>
    <row r="1654" spans="4:5" ht="12.75">
      <c r="D1654" s="37"/>
      <c r="E1654" s="37"/>
    </row>
    <row r="1655" spans="4:5" ht="12.75">
      <c r="D1655" s="37"/>
      <c r="E1655" s="37"/>
    </row>
    <row r="1656" spans="4:5" ht="12.75">
      <c r="D1656" s="37"/>
      <c r="E1656" s="37"/>
    </row>
    <row r="1657" spans="4:5" ht="12.75">
      <c r="D1657" s="37"/>
      <c r="E1657" s="37"/>
    </row>
    <row r="1658" spans="4:5" ht="12.75">
      <c r="D1658" s="37"/>
      <c r="E1658" s="37"/>
    </row>
    <row r="1659" spans="4:5" ht="12.75">
      <c r="D1659" s="37"/>
      <c r="E1659" s="37"/>
    </row>
    <row r="1660" spans="4:5" ht="12.75">
      <c r="D1660" s="37"/>
      <c r="E1660" s="37"/>
    </row>
    <row r="1661" spans="4:5" ht="12.75">
      <c r="D1661" s="37"/>
      <c r="E1661" s="37"/>
    </row>
    <row r="1662" spans="4:5" ht="12.75">
      <c r="D1662" s="37"/>
      <c r="E1662" s="37"/>
    </row>
    <row r="1663" spans="4:5" ht="12.75">
      <c r="D1663" s="37"/>
      <c r="E1663" s="37"/>
    </row>
    <row r="1664" spans="4:5" ht="12.75">
      <c r="D1664" s="37"/>
      <c r="E1664" s="37"/>
    </row>
    <row r="1665" spans="4:5" ht="12.75">
      <c r="D1665" s="37"/>
      <c r="E1665" s="37"/>
    </row>
    <row r="1666" spans="4:5" ht="12.75">
      <c r="D1666" s="37"/>
      <c r="E1666" s="37"/>
    </row>
    <row r="1667" spans="4:5" ht="12.75">
      <c r="D1667" s="37"/>
      <c r="E1667" s="37"/>
    </row>
    <row r="1668" spans="4:5" ht="12.75">
      <c r="D1668" s="37"/>
      <c r="E1668" s="37"/>
    </row>
    <row r="1669" spans="4:5" ht="12.75">
      <c r="D1669" s="37"/>
      <c r="E1669" s="37"/>
    </row>
    <row r="1670" spans="4:5" ht="12.75">
      <c r="D1670" s="37"/>
      <c r="E1670" s="37"/>
    </row>
    <row r="1671" spans="4:5" ht="12.75">
      <c r="D1671" s="37"/>
      <c r="E1671" s="37"/>
    </row>
    <row r="1672" spans="4:5" ht="12.75">
      <c r="D1672" s="37"/>
      <c r="E1672" s="37"/>
    </row>
    <row r="1673" spans="4:5" ht="12.75">
      <c r="D1673" s="37"/>
      <c r="E1673" s="37"/>
    </row>
    <row r="1674" spans="4:5" ht="12.75">
      <c r="D1674" s="37"/>
      <c r="E1674" s="37"/>
    </row>
    <row r="1675" spans="4:5" ht="12.75">
      <c r="D1675" s="37"/>
      <c r="E1675" s="37"/>
    </row>
    <row r="1676" spans="4:5" ht="12.75">
      <c r="D1676" s="37"/>
      <c r="E1676" s="37"/>
    </row>
    <row r="1677" spans="4:5" ht="12.75">
      <c r="D1677" s="37"/>
      <c r="E1677" s="37"/>
    </row>
    <row r="1678" spans="4:5" ht="12.75">
      <c r="D1678" s="37"/>
      <c r="E1678" s="37"/>
    </row>
    <row r="1679" spans="4:5" ht="12.75">
      <c r="D1679" s="37"/>
      <c r="E1679" s="37"/>
    </row>
    <row r="1680" spans="4:5" ht="12.75">
      <c r="D1680" s="37"/>
      <c r="E1680" s="37"/>
    </row>
    <row r="1681" spans="4:5" ht="12.75">
      <c r="D1681" s="37"/>
      <c r="E1681" s="37"/>
    </row>
    <row r="1682" spans="4:5" ht="12.75">
      <c r="D1682" s="37"/>
      <c r="E1682" s="37"/>
    </row>
    <row r="1683" spans="4:5" ht="12.75">
      <c r="D1683" s="37"/>
      <c r="E1683" s="37"/>
    </row>
    <row r="1684" spans="4:5" ht="12.75">
      <c r="D1684" s="37"/>
      <c r="E1684" s="37"/>
    </row>
    <row r="1685" spans="4:5" ht="12.75">
      <c r="D1685" s="37"/>
      <c r="E1685" s="37"/>
    </row>
    <row r="1686" spans="4:5" ht="12.75">
      <c r="D1686" s="37"/>
      <c r="E1686" s="37"/>
    </row>
    <row r="1687" spans="4:5" ht="12.75">
      <c r="D1687" s="37"/>
      <c r="E1687" s="37"/>
    </row>
    <row r="1688" spans="4:5" ht="12.75">
      <c r="D1688" s="37"/>
      <c r="E1688" s="37"/>
    </row>
    <row r="1689" spans="4:5" ht="12.75">
      <c r="D1689" s="37"/>
      <c r="E1689" s="37"/>
    </row>
    <row r="1690" spans="4:5" ht="12.75">
      <c r="D1690" s="37"/>
      <c r="E1690" s="37"/>
    </row>
    <row r="1691" spans="4:5" ht="12.75">
      <c r="D1691" s="37"/>
      <c r="E1691" s="37"/>
    </row>
    <row r="1692" spans="4:5" ht="12.75">
      <c r="D1692" s="37"/>
      <c r="E1692" s="37"/>
    </row>
    <row r="1693" spans="4:5" ht="12.75">
      <c r="D1693" s="37"/>
      <c r="E1693" s="37"/>
    </row>
    <row r="1694" spans="4:5" ht="12.75">
      <c r="D1694" s="37"/>
      <c r="E1694" s="37"/>
    </row>
    <row r="1695" spans="4:5" ht="12.75">
      <c r="D1695" s="37"/>
      <c r="E1695" s="37"/>
    </row>
    <row r="1696" spans="4:5" ht="12.75">
      <c r="D1696" s="37"/>
      <c r="E1696" s="37"/>
    </row>
    <row r="1697" spans="4:5" ht="12.75">
      <c r="D1697" s="37"/>
      <c r="E1697" s="37"/>
    </row>
    <row r="1698" spans="4:5" ht="12.75">
      <c r="D1698" s="37"/>
      <c r="E1698" s="37"/>
    </row>
    <row r="1699" spans="4:5" ht="12.75">
      <c r="D1699" s="37"/>
      <c r="E1699" s="37"/>
    </row>
    <row r="1700" spans="4:5" ht="12.75">
      <c r="D1700" s="37"/>
      <c r="E1700" s="37"/>
    </row>
    <row r="1701" spans="4:5" ht="12.75">
      <c r="D1701" s="37"/>
      <c r="E1701" s="37"/>
    </row>
    <row r="1702" spans="4:5" ht="12.75">
      <c r="D1702" s="37"/>
      <c r="E1702" s="37"/>
    </row>
    <row r="1703" spans="4:5" ht="12.75">
      <c r="D1703" s="37"/>
      <c r="E1703" s="37"/>
    </row>
    <row r="1704" spans="4:5" ht="12.75">
      <c r="D1704" s="37"/>
      <c r="E1704" s="37"/>
    </row>
    <row r="1705" spans="4:5" ht="12.75">
      <c r="D1705" s="37"/>
      <c r="E1705" s="37"/>
    </row>
    <row r="1706" spans="4:5" ht="12.75">
      <c r="D1706" s="37"/>
      <c r="E1706" s="37"/>
    </row>
    <row r="1707" spans="4:5" ht="12.75">
      <c r="D1707" s="37"/>
      <c r="E1707" s="37"/>
    </row>
    <row r="1708" spans="4:5" ht="12.75">
      <c r="D1708" s="37"/>
      <c r="E1708" s="37"/>
    </row>
    <row r="1709" spans="4:5" ht="12.75">
      <c r="D1709" s="37"/>
      <c r="E1709" s="37"/>
    </row>
    <row r="1710" spans="4:5" ht="12.75">
      <c r="D1710" s="37"/>
      <c r="E1710" s="37"/>
    </row>
    <row r="1711" spans="4:5" ht="12.75">
      <c r="D1711" s="37"/>
      <c r="E1711" s="37"/>
    </row>
    <row r="1712" spans="4:5" ht="12.75">
      <c r="D1712" s="37"/>
      <c r="E1712" s="37"/>
    </row>
    <row r="1713" spans="4:5" ht="12.75">
      <c r="D1713" s="37"/>
      <c r="E1713" s="37"/>
    </row>
    <row r="1714" spans="4:5" ht="12.75">
      <c r="D1714" s="37"/>
      <c r="E1714" s="37"/>
    </row>
    <row r="1715" spans="4:5" ht="12.75">
      <c r="D1715" s="37"/>
      <c r="E1715" s="37"/>
    </row>
    <row r="1716" spans="4:5" ht="12.75">
      <c r="D1716" s="37"/>
      <c r="E1716" s="37"/>
    </row>
    <row r="1717" spans="4:5" ht="12.75">
      <c r="D1717" s="37"/>
      <c r="E1717" s="37"/>
    </row>
    <row r="1718" spans="4:5" ht="12.75">
      <c r="D1718" s="37"/>
      <c r="E1718" s="37"/>
    </row>
    <row r="1719" spans="4:5" ht="12.75">
      <c r="D1719" s="37"/>
      <c r="E1719" s="37"/>
    </row>
    <row r="1720" spans="4:5" ht="12.75">
      <c r="D1720" s="37"/>
      <c r="E1720" s="37"/>
    </row>
    <row r="1721" spans="4:5" ht="12.75">
      <c r="D1721" s="37"/>
      <c r="E1721" s="37"/>
    </row>
    <row r="1722" spans="4:5" ht="12.75">
      <c r="D1722" s="37"/>
      <c r="E1722" s="37"/>
    </row>
    <row r="1723" spans="4:5" ht="12.75">
      <c r="D1723" s="37"/>
      <c r="E1723" s="37"/>
    </row>
    <row r="1724" spans="4:5" ht="12.75">
      <c r="D1724" s="37"/>
      <c r="E1724" s="37"/>
    </row>
    <row r="1725" spans="4:5" ht="12.75">
      <c r="D1725" s="37"/>
      <c r="E1725" s="37"/>
    </row>
    <row r="1726" spans="4:5" ht="12.75">
      <c r="D1726" s="37"/>
      <c r="E1726" s="37"/>
    </row>
    <row r="1727" spans="4:5" ht="12.75">
      <c r="D1727" s="37"/>
      <c r="E1727" s="37"/>
    </row>
    <row r="1728" spans="4:5" ht="12.75">
      <c r="D1728" s="37"/>
      <c r="E1728" s="37"/>
    </row>
    <row r="1729" spans="4:5" ht="12.75">
      <c r="D1729" s="37"/>
      <c r="E1729" s="37"/>
    </row>
    <row r="1730" spans="4:5" ht="12.75">
      <c r="D1730" s="37"/>
      <c r="E1730" s="37"/>
    </row>
    <row r="1731" spans="4:5" ht="12.75">
      <c r="D1731" s="37"/>
      <c r="E1731" s="37"/>
    </row>
    <row r="1732" spans="4:5" ht="12.75">
      <c r="D1732" s="37"/>
      <c r="E1732" s="37"/>
    </row>
    <row r="1733" spans="4:5" ht="12.75">
      <c r="D1733" s="37"/>
      <c r="E1733" s="37"/>
    </row>
    <row r="1734" spans="4:5" ht="12.75">
      <c r="D1734" s="37"/>
      <c r="E1734" s="37"/>
    </row>
    <row r="1735" spans="4:5" ht="12.75">
      <c r="D1735" s="37"/>
      <c r="E1735" s="37"/>
    </row>
    <row r="1736" spans="4:5" ht="12.75">
      <c r="D1736" s="37"/>
      <c r="E1736" s="37"/>
    </row>
    <row r="1737" spans="4:5" ht="12.75">
      <c r="D1737" s="37"/>
      <c r="E1737" s="37"/>
    </row>
    <row r="1738" spans="4:5" ht="12.75">
      <c r="D1738" s="37"/>
      <c r="E1738" s="37"/>
    </row>
    <row r="1739" spans="4:5" ht="12.75">
      <c r="D1739" s="37"/>
      <c r="E1739" s="37"/>
    </row>
    <row r="1740" spans="4:5" ht="12.75">
      <c r="D1740" s="37"/>
      <c r="E1740" s="37"/>
    </row>
    <row r="1741" spans="4:5" ht="12.75">
      <c r="D1741" s="37"/>
      <c r="E1741" s="37"/>
    </row>
    <row r="1742" spans="4:5" ht="12.75">
      <c r="D1742" s="37"/>
      <c r="E1742" s="37"/>
    </row>
    <row r="1743" spans="4:5" ht="12.75">
      <c r="D1743" s="37"/>
      <c r="E1743" s="37"/>
    </row>
    <row r="1744" spans="4:5" ht="12.75">
      <c r="D1744" s="37"/>
      <c r="E1744" s="37"/>
    </row>
    <row r="1745" spans="4:5" ht="12.75">
      <c r="D1745" s="37"/>
      <c r="E1745" s="37"/>
    </row>
    <row r="1746" spans="4:5" ht="12.75">
      <c r="D1746" s="37"/>
      <c r="E1746" s="37"/>
    </row>
    <row r="1747" spans="4:5" ht="12.75">
      <c r="D1747" s="37"/>
      <c r="E1747" s="37"/>
    </row>
    <row r="1748" spans="4:5" ht="12.75">
      <c r="D1748" s="37"/>
      <c r="E1748" s="37"/>
    </row>
    <row r="1749" spans="4:5" ht="12.75">
      <c r="D1749" s="37"/>
      <c r="E1749" s="37"/>
    </row>
    <row r="1750" spans="4:5" ht="12.75">
      <c r="D1750" s="37"/>
      <c r="E1750" s="37"/>
    </row>
    <row r="1751" spans="4:5" ht="12.75">
      <c r="D1751" s="37"/>
      <c r="E1751" s="37"/>
    </row>
    <row r="1752" spans="4:5" ht="12.75">
      <c r="D1752" s="37"/>
      <c r="E1752" s="37"/>
    </row>
    <row r="1753" spans="4:5" ht="12.75">
      <c r="D1753" s="37"/>
      <c r="E1753" s="37"/>
    </row>
    <row r="1754" spans="4:5" ht="12.75">
      <c r="D1754" s="37"/>
      <c r="E1754" s="37"/>
    </row>
    <row r="1755" spans="4:5" ht="12.75">
      <c r="D1755" s="37"/>
      <c r="E1755" s="37"/>
    </row>
    <row r="1756" spans="4:5" ht="12.75">
      <c r="D1756" s="37"/>
      <c r="E1756" s="37"/>
    </row>
    <row r="1757" spans="4:5" ht="12.75">
      <c r="D1757" s="37"/>
      <c r="E1757" s="37"/>
    </row>
    <row r="1758" spans="4:5" ht="12.75">
      <c r="D1758" s="37"/>
      <c r="E1758" s="37"/>
    </row>
    <row r="1759" spans="4:5" ht="12.75">
      <c r="D1759" s="37"/>
      <c r="E1759" s="37"/>
    </row>
    <row r="1760" spans="4:5" ht="12.75">
      <c r="D1760" s="37"/>
      <c r="E1760" s="37"/>
    </row>
    <row r="1761" spans="4:5" ht="12.75">
      <c r="D1761" s="37"/>
      <c r="E1761" s="37"/>
    </row>
    <row r="1762" spans="4:5" ht="12.75">
      <c r="D1762" s="37"/>
      <c r="E1762" s="37"/>
    </row>
    <row r="1763" spans="4:5" ht="12.75">
      <c r="D1763" s="37"/>
      <c r="E1763" s="37"/>
    </row>
    <row r="1764" spans="4:5" ht="12.75">
      <c r="D1764" s="37"/>
      <c r="E1764" s="37"/>
    </row>
    <row r="1765" spans="4:5" ht="12.75">
      <c r="D1765" s="37"/>
      <c r="E1765" s="37"/>
    </row>
    <row r="1766" spans="4:5" ht="12.75">
      <c r="D1766" s="37"/>
      <c r="E1766" s="37"/>
    </row>
    <row r="1767" spans="4:5" ht="12.75">
      <c r="D1767" s="37"/>
      <c r="E1767" s="37"/>
    </row>
    <row r="1768" spans="4:5" ht="12.75">
      <c r="D1768" s="37"/>
      <c r="E1768" s="37"/>
    </row>
    <row r="1769" spans="4:5" ht="12.75">
      <c r="D1769" s="37"/>
      <c r="E1769" s="37"/>
    </row>
    <row r="1770" spans="4:5" ht="12.75">
      <c r="D1770" s="37"/>
      <c r="E1770" s="37"/>
    </row>
    <row r="1771" spans="4:5" ht="12.75">
      <c r="D1771" s="37"/>
      <c r="E1771" s="37"/>
    </row>
    <row r="1772" spans="4:5" ht="12.75">
      <c r="D1772" s="37"/>
      <c r="E1772" s="37"/>
    </row>
    <row r="1773" spans="4:5" ht="12.75">
      <c r="D1773" s="37"/>
      <c r="E1773" s="37"/>
    </row>
    <row r="1774" spans="4:5" ht="12.75">
      <c r="D1774" s="37"/>
      <c r="E1774" s="37"/>
    </row>
    <row r="1775" spans="4:5" ht="12.75">
      <c r="D1775" s="37"/>
      <c r="E1775" s="37"/>
    </row>
    <row r="1776" spans="4:5" ht="12.75">
      <c r="D1776" s="37"/>
      <c r="E1776" s="37"/>
    </row>
    <row r="1777" spans="4:5" ht="12.75">
      <c r="D1777" s="37"/>
      <c r="E1777" s="37"/>
    </row>
    <row r="1778" spans="4:5" ht="12.75">
      <c r="D1778" s="37"/>
      <c r="E1778" s="37"/>
    </row>
    <row r="1779" spans="4:5" ht="12.75">
      <c r="D1779" s="37"/>
      <c r="E1779" s="37"/>
    </row>
    <row r="1780" spans="4:5" ht="12.75">
      <c r="D1780" s="37"/>
      <c r="E1780" s="37"/>
    </row>
    <row r="1781" spans="4:5" ht="12.75">
      <c r="D1781" s="37"/>
      <c r="E1781" s="37"/>
    </row>
    <row r="1782" spans="4:5" ht="12.75">
      <c r="D1782" s="37"/>
      <c r="E1782" s="37"/>
    </row>
    <row r="1783" spans="4:5" ht="12.75">
      <c r="D1783" s="37"/>
      <c r="E1783" s="37"/>
    </row>
    <row r="1784" spans="4:5" ht="12.75">
      <c r="D1784" s="37"/>
      <c r="E1784" s="37"/>
    </row>
    <row r="1785" spans="4:5" ht="12.75">
      <c r="D1785" s="37"/>
      <c r="E1785" s="37"/>
    </row>
    <row r="1786" spans="4:5" ht="12.75">
      <c r="D1786" s="37"/>
      <c r="E1786" s="37"/>
    </row>
    <row r="1787" spans="4:5" ht="12.75">
      <c r="D1787" s="37"/>
      <c r="E1787" s="37"/>
    </row>
    <row r="1788" spans="4:5" ht="12.75">
      <c r="D1788" s="37"/>
      <c r="E1788" s="37"/>
    </row>
    <row r="1789" spans="4:5" ht="12.75">
      <c r="D1789" s="37"/>
      <c r="E1789" s="37"/>
    </row>
    <row r="1790" spans="4:5" ht="12.75">
      <c r="D1790" s="37"/>
      <c r="E1790" s="37"/>
    </row>
    <row r="1791" spans="4:5" ht="12.75">
      <c r="D1791" s="37"/>
      <c r="E1791" s="37"/>
    </row>
    <row r="1792" spans="4:5" ht="12.75">
      <c r="D1792" s="37"/>
      <c r="E1792" s="37"/>
    </row>
    <row r="1793" spans="4:5" ht="12.75">
      <c r="D1793" s="37"/>
      <c r="E1793" s="37"/>
    </row>
    <row r="1794" spans="4:5" ht="12.75">
      <c r="D1794" s="37"/>
      <c r="E1794" s="37"/>
    </row>
    <row r="1795" spans="4:5" ht="12.75">
      <c r="D1795" s="37"/>
      <c r="E1795" s="37"/>
    </row>
    <row r="1796" spans="4:5" ht="12.75">
      <c r="D1796" s="37"/>
      <c r="E1796" s="37"/>
    </row>
    <row r="1797" spans="4:5" ht="12.75">
      <c r="D1797" s="37"/>
      <c r="E1797" s="37"/>
    </row>
    <row r="1798" spans="4:5" ht="12.75">
      <c r="D1798" s="37"/>
      <c r="E1798" s="37"/>
    </row>
    <row r="1799" spans="4:5" ht="12.75">
      <c r="D1799" s="37"/>
      <c r="E1799" s="37"/>
    </row>
    <row r="1800" spans="4:5" ht="12.75">
      <c r="D1800" s="37"/>
      <c r="E1800" s="37"/>
    </row>
    <row r="1801" spans="4:5" ht="12.75">
      <c r="D1801" s="37"/>
      <c r="E1801" s="37"/>
    </row>
    <row r="1802" spans="4:5" ht="12.75">
      <c r="D1802" s="37"/>
      <c r="E1802" s="37"/>
    </row>
    <row r="1803" spans="4:5" ht="12.75">
      <c r="D1803" s="37"/>
      <c r="E1803" s="37"/>
    </row>
    <row r="1804" spans="4:5" ht="12.75">
      <c r="D1804" s="37"/>
      <c r="E1804" s="37"/>
    </row>
    <row r="1805" spans="4:5" ht="12.75">
      <c r="D1805" s="37"/>
      <c r="E1805" s="37"/>
    </row>
    <row r="1806" spans="4:5" ht="12.75">
      <c r="D1806" s="37"/>
      <c r="E1806" s="37"/>
    </row>
    <row r="1807" spans="4:5" ht="12.75">
      <c r="D1807" s="37"/>
      <c r="E1807" s="37"/>
    </row>
    <row r="1808" spans="4:5" ht="12.75">
      <c r="D1808" s="37"/>
      <c r="E1808" s="37"/>
    </row>
    <row r="1809" spans="4:5" ht="12.75">
      <c r="D1809" s="37"/>
      <c r="E1809" s="37"/>
    </row>
    <row r="1810" spans="4:5" ht="12.75">
      <c r="D1810" s="37"/>
      <c r="E1810" s="37"/>
    </row>
    <row r="1811" spans="4:5" ht="12.75">
      <c r="D1811" s="37"/>
      <c r="E1811" s="37"/>
    </row>
    <row r="1812" spans="4:5" ht="12.75">
      <c r="D1812" s="37"/>
      <c r="E1812" s="37"/>
    </row>
    <row r="1813" spans="4:5" ht="12.75">
      <c r="D1813" s="37"/>
      <c r="E1813" s="37"/>
    </row>
    <row r="1814" spans="4:5" ht="12.75">
      <c r="D1814" s="37"/>
      <c r="E1814" s="37"/>
    </row>
    <row r="1815" spans="4:5" ht="12.75">
      <c r="D1815" s="37"/>
      <c r="E1815" s="37"/>
    </row>
    <row r="1816" spans="4:5" ht="12.75">
      <c r="D1816" s="37"/>
      <c r="E1816" s="37"/>
    </row>
    <row r="1817" spans="4:5" ht="12.75">
      <c r="D1817" s="37"/>
      <c r="E1817" s="37"/>
    </row>
    <row r="1818" spans="4:5" ht="12.75">
      <c r="D1818" s="37"/>
      <c r="E1818" s="37"/>
    </row>
    <row r="1819" spans="4:5" ht="12.75">
      <c r="D1819" s="37"/>
      <c r="E1819" s="37"/>
    </row>
    <row r="1820" spans="4:5" ht="12.75">
      <c r="D1820" s="37"/>
      <c r="E1820" s="37"/>
    </row>
    <row r="1821" spans="4:5" ht="12.75">
      <c r="D1821" s="37"/>
      <c r="E1821" s="37"/>
    </row>
    <row r="1822" spans="4:5" ht="12.75">
      <c r="D1822" s="37"/>
      <c r="E1822" s="37"/>
    </row>
    <row r="1823" spans="4:5" ht="12.75">
      <c r="D1823" s="37"/>
      <c r="E1823" s="37"/>
    </row>
    <row r="1824" spans="4:5" ht="12.75">
      <c r="D1824" s="37"/>
      <c r="E1824" s="37"/>
    </row>
    <row r="1825" spans="4:5" ht="12.75">
      <c r="D1825" s="37"/>
      <c r="E1825" s="37"/>
    </row>
    <row r="1826" spans="4:5" ht="12.75">
      <c r="D1826" s="37"/>
      <c r="E1826" s="37"/>
    </row>
    <row r="1827" spans="4:5" ht="12.75">
      <c r="D1827" s="37"/>
      <c r="E1827" s="37"/>
    </row>
    <row r="1828" spans="4:5" ht="12.75">
      <c r="D1828" s="37"/>
      <c r="E1828" s="37"/>
    </row>
    <row r="1829" spans="4:5" ht="12.75">
      <c r="D1829" s="37"/>
      <c r="E1829" s="37"/>
    </row>
    <row r="1830" spans="4:5" ht="12.75">
      <c r="D1830" s="37"/>
      <c r="E1830" s="37"/>
    </row>
    <row r="1831" spans="4:5" ht="12.75">
      <c r="D1831" s="37"/>
      <c r="E1831" s="37"/>
    </row>
    <row r="1832" spans="4:5" ht="12.75">
      <c r="D1832" s="37"/>
      <c r="E1832" s="37"/>
    </row>
    <row r="1833" spans="4:5" ht="12.75">
      <c r="D1833" s="37"/>
      <c r="E1833" s="37"/>
    </row>
    <row r="1834" spans="4:5" ht="12.75">
      <c r="D1834" s="37"/>
      <c r="E1834" s="37"/>
    </row>
    <row r="1835" spans="4:5" ht="12.75">
      <c r="D1835" s="37"/>
      <c r="E1835" s="37"/>
    </row>
    <row r="1836" spans="4:5" ht="12.75">
      <c r="D1836" s="37"/>
      <c r="E1836" s="37"/>
    </row>
    <row r="1837" spans="4:5" ht="12.75">
      <c r="D1837" s="37"/>
      <c r="E1837" s="37"/>
    </row>
    <row r="1838" spans="4:5" ht="12.75">
      <c r="D1838" s="37"/>
      <c r="E1838" s="37"/>
    </row>
    <row r="1839" spans="4:5" ht="12.75">
      <c r="D1839" s="37"/>
      <c r="E1839" s="37"/>
    </row>
    <row r="1840" spans="4:5" ht="12.75">
      <c r="D1840" s="37"/>
      <c r="E1840" s="37"/>
    </row>
    <row r="1841" spans="4:5" ht="12.75">
      <c r="D1841" s="37"/>
      <c r="E1841" s="37"/>
    </row>
    <row r="1842" spans="4:5" ht="12.75">
      <c r="D1842" s="37"/>
      <c r="E1842" s="37"/>
    </row>
    <row r="1843" spans="4:5" ht="12.75">
      <c r="D1843" s="37"/>
      <c r="E1843" s="37"/>
    </row>
    <row r="1844" spans="4:5" ht="12.75">
      <c r="D1844" s="37"/>
      <c r="E1844" s="37"/>
    </row>
    <row r="1845" spans="4:5" ht="12.75">
      <c r="D1845" s="37"/>
      <c r="E1845" s="37"/>
    </row>
    <row r="1846" spans="4:5" ht="12.75">
      <c r="D1846" s="37"/>
      <c r="E1846" s="37"/>
    </row>
    <row r="1847" spans="4:5" ht="12.75">
      <c r="D1847" s="37"/>
      <c r="E1847" s="37"/>
    </row>
    <row r="1848" spans="4:5" ht="12.75">
      <c r="D1848" s="37"/>
      <c r="E1848" s="37"/>
    </row>
    <row r="1849" spans="4:5" ht="12.75">
      <c r="D1849" s="37"/>
      <c r="E1849" s="37"/>
    </row>
    <row r="1850" spans="4:5" ht="12.75">
      <c r="D1850" s="37"/>
      <c r="E1850" s="37"/>
    </row>
    <row r="1851" spans="4:5" ht="12.75">
      <c r="D1851" s="37"/>
      <c r="E1851" s="37"/>
    </row>
    <row r="1852" spans="4:5" ht="12.75">
      <c r="D1852" s="37"/>
      <c r="E1852" s="37"/>
    </row>
    <row r="1853" spans="4:5" ht="12.75">
      <c r="D1853" s="37"/>
      <c r="E1853" s="37"/>
    </row>
    <row r="1854" spans="4:5" ht="12.75">
      <c r="D1854" s="37"/>
      <c r="E1854" s="37"/>
    </row>
    <row r="1855" spans="4:5" ht="12.75">
      <c r="D1855" s="37"/>
      <c r="E1855" s="37"/>
    </row>
    <row r="1856" spans="4:5" ht="12.75">
      <c r="D1856" s="37"/>
      <c r="E1856" s="37"/>
    </row>
    <row r="1857" spans="4:5" ht="12.75">
      <c r="D1857" s="37"/>
      <c r="E1857" s="37"/>
    </row>
    <row r="1858" spans="4:5" ht="12.75">
      <c r="D1858" s="37"/>
      <c r="E1858" s="37"/>
    </row>
    <row r="1859" spans="4:5" ht="12.75">
      <c r="D1859" s="37"/>
      <c r="E1859" s="37"/>
    </row>
    <row r="1860" spans="4:5" ht="12.75">
      <c r="D1860" s="37"/>
      <c r="E1860" s="37"/>
    </row>
    <row r="1861" spans="4:5" ht="12.75">
      <c r="D1861" s="37"/>
      <c r="E1861" s="37"/>
    </row>
    <row r="1862" spans="4:5" ht="12.75">
      <c r="D1862" s="37"/>
      <c r="E1862" s="37"/>
    </row>
    <row r="1863" spans="4:5" ht="12.75">
      <c r="D1863" s="37"/>
      <c r="E1863" s="37"/>
    </row>
    <row r="1864" spans="4:5" ht="12.75">
      <c r="D1864" s="37"/>
      <c r="E1864" s="37"/>
    </row>
    <row r="1865" spans="4:5" ht="12.75">
      <c r="D1865" s="37"/>
      <c r="E1865" s="37"/>
    </row>
    <row r="1866" spans="4:5" ht="12.75">
      <c r="D1866" s="37"/>
      <c r="E1866" s="37"/>
    </row>
    <row r="1867" spans="4:5" ht="12.75">
      <c r="D1867" s="37"/>
      <c r="E1867" s="37"/>
    </row>
    <row r="1868" spans="4:5" ht="12.75">
      <c r="D1868" s="37"/>
      <c r="E1868" s="37"/>
    </row>
    <row r="1869" spans="4:5" ht="12.75">
      <c r="D1869" s="37"/>
      <c r="E1869" s="37"/>
    </row>
    <row r="1870" spans="4:5" ht="12.75">
      <c r="D1870" s="37"/>
      <c r="E1870" s="37"/>
    </row>
    <row r="1871" spans="4:5" ht="12.75">
      <c r="D1871" s="37"/>
      <c r="E1871" s="37"/>
    </row>
    <row r="1872" spans="4:5" ht="12.75">
      <c r="D1872" s="37"/>
      <c r="E1872" s="37"/>
    </row>
    <row r="1873" spans="4:5" ht="12.75">
      <c r="D1873" s="37"/>
      <c r="E1873" s="37"/>
    </row>
    <row r="1874" spans="4:5" ht="12.75">
      <c r="D1874" s="37"/>
      <c r="E1874" s="37"/>
    </row>
    <row r="1875" spans="4:5" ht="12.75">
      <c r="D1875" s="37"/>
      <c r="E1875" s="37"/>
    </row>
    <row r="1876" spans="4:5" ht="12.75">
      <c r="D1876" s="37"/>
      <c r="E1876" s="37"/>
    </row>
    <row r="1877" spans="4:5" ht="12.75">
      <c r="D1877" s="37"/>
      <c r="E1877" s="37"/>
    </row>
    <row r="1878" spans="4:5" ht="12.75">
      <c r="D1878" s="37"/>
      <c r="E1878" s="37"/>
    </row>
    <row r="1879" spans="4:5" ht="12.75">
      <c r="D1879" s="37"/>
      <c r="E1879" s="37"/>
    </row>
    <row r="1880" spans="4:5" ht="12.75">
      <c r="D1880" s="37"/>
      <c r="E1880" s="37"/>
    </row>
    <row r="1881" spans="4:5" ht="12.75">
      <c r="D1881" s="37"/>
      <c r="E1881" s="37"/>
    </row>
    <row r="1882" spans="4:5" ht="12.75">
      <c r="D1882" s="37"/>
      <c r="E1882" s="37"/>
    </row>
    <row r="1883" spans="4:5" ht="12.75">
      <c r="D1883" s="37"/>
      <c r="E1883" s="37"/>
    </row>
    <row r="1884" spans="4:5" ht="12.75">
      <c r="D1884" s="37"/>
      <c r="E1884" s="37"/>
    </row>
    <row r="1885" spans="4:5" ht="12.75">
      <c r="D1885" s="37"/>
      <c r="E1885" s="37"/>
    </row>
    <row r="1886" spans="4:5" ht="12.75">
      <c r="D1886" s="37"/>
      <c r="E1886" s="37"/>
    </row>
    <row r="1887" spans="4:5" ht="12.75">
      <c r="D1887" s="37"/>
      <c r="E1887" s="37"/>
    </row>
    <row r="1888" spans="4:5" ht="12.75">
      <c r="D1888" s="37"/>
      <c r="E1888" s="37"/>
    </row>
    <row r="1889" spans="4:5" ht="12.75">
      <c r="D1889" s="37"/>
      <c r="E1889" s="37"/>
    </row>
    <row r="1890" spans="4:5" ht="12.75">
      <c r="D1890" s="37"/>
      <c r="E1890" s="37"/>
    </row>
    <row r="1891" spans="4:5" ht="12.75">
      <c r="D1891" s="37"/>
      <c r="E1891" s="37"/>
    </row>
    <row r="1892" spans="4:5" ht="12.75">
      <c r="D1892" s="37"/>
      <c r="E1892" s="37"/>
    </row>
    <row r="1893" spans="4:5" ht="12.75">
      <c r="D1893" s="37"/>
      <c r="E1893" s="37"/>
    </row>
    <row r="1894" spans="4:5" ht="12.75">
      <c r="D1894" s="37"/>
      <c r="E1894" s="37"/>
    </row>
    <row r="1895" spans="4:5" ht="12.75">
      <c r="D1895" s="37"/>
      <c r="E1895" s="37"/>
    </row>
    <row r="1896" spans="4:5" ht="12.75">
      <c r="D1896" s="37"/>
      <c r="E1896" s="37"/>
    </row>
    <row r="1897" spans="4:5" ht="12.75">
      <c r="D1897" s="37"/>
      <c r="E1897" s="37"/>
    </row>
    <row r="1898" spans="4:5" ht="12.75">
      <c r="D1898" s="37"/>
      <c r="E1898" s="37"/>
    </row>
    <row r="1899" spans="4:5" ht="12.75">
      <c r="D1899" s="37"/>
      <c r="E1899" s="37"/>
    </row>
    <row r="1900" spans="4:5" ht="12.75">
      <c r="D1900" s="37"/>
      <c r="E1900" s="37"/>
    </row>
    <row r="1901" spans="4:5" ht="12.75">
      <c r="D1901" s="37"/>
      <c r="E1901" s="37"/>
    </row>
    <row r="1902" spans="4:5" ht="12.75">
      <c r="D1902" s="37"/>
      <c r="E1902" s="37"/>
    </row>
    <row r="1903" spans="4:5" ht="12.75">
      <c r="D1903" s="37"/>
      <c r="E1903" s="37"/>
    </row>
    <row r="1904" spans="4:5" ht="12.75">
      <c r="D1904" s="37"/>
      <c r="E1904" s="37"/>
    </row>
    <row r="1905" spans="4:5" ht="12.75">
      <c r="D1905" s="37"/>
      <c r="E1905" s="37"/>
    </row>
    <row r="1906" spans="4:5" ht="12.75">
      <c r="D1906" s="37"/>
      <c r="E1906" s="37"/>
    </row>
    <row r="1907" spans="4:5" ht="12.75">
      <c r="D1907" s="37"/>
      <c r="E1907" s="37"/>
    </row>
    <row r="1908" spans="4:5" ht="12.75">
      <c r="D1908" s="37"/>
      <c r="E1908" s="37"/>
    </row>
    <row r="1909" spans="4:5" ht="12.75">
      <c r="D1909" s="37"/>
      <c r="E1909" s="37"/>
    </row>
    <row r="1910" spans="4:5" ht="12.75">
      <c r="D1910" s="37"/>
      <c r="E1910" s="37"/>
    </row>
    <row r="1911" spans="4:5" ht="12.75">
      <c r="D1911" s="37"/>
      <c r="E1911" s="37"/>
    </row>
    <row r="1912" spans="4:5" ht="12.75">
      <c r="D1912" s="37"/>
      <c r="E1912" s="37"/>
    </row>
    <row r="1913" spans="4:5" ht="12.75">
      <c r="D1913" s="37"/>
      <c r="E1913" s="37"/>
    </row>
    <row r="1914" spans="4:5" ht="12.75">
      <c r="D1914" s="37"/>
      <c r="E1914" s="37"/>
    </row>
    <row r="1915" spans="4:5" ht="12.75">
      <c r="D1915" s="37"/>
      <c r="E1915" s="37"/>
    </row>
    <row r="1916" spans="4:5" ht="12.75">
      <c r="D1916" s="37"/>
      <c r="E1916" s="37"/>
    </row>
    <row r="1917" spans="4:5" ht="12.75">
      <c r="D1917" s="37"/>
      <c r="E1917" s="37"/>
    </row>
    <row r="1918" spans="4:5" ht="12.75">
      <c r="D1918" s="37"/>
      <c r="E1918" s="37"/>
    </row>
    <row r="1919" spans="4:5" ht="12.75">
      <c r="D1919" s="37"/>
      <c r="E1919" s="37"/>
    </row>
    <row r="1920" spans="4:5" ht="12.75">
      <c r="D1920" s="37"/>
      <c r="E1920" s="37"/>
    </row>
    <row r="1921" spans="4:5" ht="12.75">
      <c r="D1921" s="37"/>
      <c r="E1921" s="37"/>
    </row>
    <row r="1922" spans="4:5" ht="12.75">
      <c r="D1922" s="37"/>
      <c r="E1922" s="37"/>
    </row>
    <row r="1923" spans="4:5" ht="12.75">
      <c r="D1923" s="37"/>
      <c r="E1923" s="37"/>
    </row>
    <row r="1924" spans="4:5" ht="12.75">
      <c r="D1924" s="37"/>
      <c r="E1924" s="37"/>
    </row>
    <row r="1925" spans="4:5" ht="12.75">
      <c r="D1925" s="37"/>
      <c r="E1925" s="37"/>
    </row>
    <row r="1926" spans="4:5" ht="12.75">
      <c r="D1926" s="37"/>
      <c r="E1926" s="37"/>
    </row>
    <row r="1927" spans="4:5" ht="12.75">
      <c r="D1927" s="37"/>
      <c r="E1927" s="37"/>
    </row>
    <row r="1928" spans="4:5" ht="12.75">
      <c r="D1928" s="37"/>
      <c r="E1928" s="37"/>
    </row>
    <row r="1929" spans="4:5" ht="12.75">
      <c r="D1929" s="37"/>
      <c r="E1929" s="37"/>
    </row>
    <row r="1930" spans="4:5" ht="12.75">
      <c r="D1930" s="37"/>
      <c r="E1930" s="37"/>
    </row>
    <row r="1931" spans="4:5" ht="12.75">
      <c r="D1931" s="37"/>
      <c r="E1931" s="37"/>
    </row>
    <row r="1932" spans="4:5" ht="12.75">
      <c r="D1932" s="37"/>
      <c r="E1932" s="37"/>
    </row>
    <row r="1933" spans="4:5" ht="12.75">
      <c r="D1933" s="37"/>
      <c r="E1933" s="37"/>
    </row>
    <row r="1934" spans="4:5" ht="12.75">
      <c r="D1934" s="37"/>
      <c r="E1934" s="37"/>
    </row>
    <row r="1935" spans="4:5" ht="12.75">
      <c r="D1935" s="37"/>
      <c r="E1935" s="37"/>
    </row>
    <row r="1936" spans="4:5" ht="12.75">
      <c r="D1936" s="37"/>
      <c r="E1936" s="37"/>
    </row>
    <row r="1937" spans="4:5" ht="12.75">
      <c r="D1937" s="37"/>
      <c r="E1937" s="37"/>
    </row>
    <row r="1938" spans="4:5" ht="12.75">
      <c r="D1938" s="37"/>
      <c r="E1938" s="37"/>
    </row>
    <row r="1939" spans="4:5" ht="12.75">
      <c r="D1939" s="37"/>
      <c r="E1939" s="37"/>
    </row>
    <row r="1940" spans="4:5" ht="12.75">
      <c r="D1940" s="37"/>
      <c r="E1940" s="37"/>
    </row>
    <row r="1941" spans="4:5" ht="12.75">
      <c r="D1941" s="37"/>
      <c r="E1941" s="37"/>
    </row>
    <row r="1942" spans="4:5" ht="12.75">
      <c r="D1942" s="37"/>
      <c r="E1942" s="37"/>
    </row>
    <row r="1943" spans="4:5" ht="12.75">
      <c r="D1943" s="37"/>
      <c r="E1943" s="37"/>
    </row>
    <row r="1944" spans="4:5" ht="12.75">
      <c r="D1944" s="37"/>
      <c r="E1944" s="37"/>
    </row>
    <row r="1945" spans="4:5" ht="12.75">
      <c r="D1945" s="37"/>
      <c r="E1945" s="37"/>
    </row>
    <row r="1946" spans="4:5" ht="12.75">
      <c r="D1946" s="37"/>
      <c r="E1946" s="37"/>
    </row>
    <row r="1947" spans="4:5" ht="12.75">
      <c r="D1947" s="37"/>
      <c r="E1947" s="37"/>
    </row>
    <row r="1948" spans="4:5" ht="12.75">
      <c r="D1948" s="37"/>
      <c r="E1948" s="37"/>
    </row>
    <row r="1949" spans="4:5" ht="12.75">
      <c r="D1949" s="37"/>
      <c r="E1949" s="37"/>
    </row>
    <row r="1950" spans="4:5" ht="12.75">
      <c r="D1950" s="37"/>
      <c r="E1950" s="37"/>
    </row>
    <row r="1951" spans="4:5" ht="12.75">
      <c r="D1951" s="37"/>
      <c r="E1951" s="37"/>
    </row>
    <row r="1952" spans="4:5" ht="12.75">
      <c r="D1952" s="37"/>
      <c r="E1952" s="37"/>
    </row>
    <row r="1953" spans="4:5" ht="12.75">
      <c r="D1953" s="37"/>
      <c r="E1953" s="37"/>
    </row>
    <row r="1954" spans="4:5" ht="12.75">
      <c r="D1954" s="37"/>
      <c r="E1954" s="37"/>
    </row>
    <row r="1955" spans="4:5" ht="12.75">
      <c r="D1955" s="37"/>
      <c r="E1955" s="37"/>
    </row>
    <row r="1956" spans="4:5" ht="12.75">
      <c r="D1956" s="37"/>
      <c r="E1956" s="37"/>
    </row>
    <row r="1957" spans="4:5" ht="12.75">
      <c r="D1957" s="37"/>
      <c r="E1957" s="37"/>
    </row>
    <row r="1958" spans="4:5" ht="12.75">
      <c r="D1958" s="37"/>
      <c r="E1958" s="37"/>
    </row>
    <row r="1959" spans="4:5" ht="12.75">
      <c r="D1959" s="37"/>
      <c r="E1959" s="37"/>
    </row>
    <row r="1960" spans="4:5" ht="12.75">
      <c r="D1960" s="37"/>
      <c r="E1960" s="37"/>
    </row>
    <row r="1961" spans="4:5" ht="12.75">
      <c r="D1961" s="37"/>
      <c r="E1961" s="37"/>
    </row>
    <row r="1962" spans="4:5" ht="12.75">
      <c r="D1962" s="37"/>
      <c r="E1962" s="37"/>
    </row>
    <row r="1963" spans="4:5" ht="12.75">
      <c r="D1963" s="37"/>
      <c r="E1963" s="37"/>
    </row>
    <row r="1964" spans="4:5" ht="12.75">
      <c r="D1964" s="37"/>
      <c r="E1964" s="37"/>
    </row>
    <row r="1965" spans="4:5" ht="12.75">
      <c r="D1965" s="37"/>
      <c r="E1965" s="37"/>
    </row>
    <row r="1966" spans="4:5" ht="12.75">
      <c r="D1966" s="37"/>
      <c r="E1966" s="37"/>
    </row>
    <row r="1967" spans="4:5" ht="12.75">
      <c r="D1967" s="37"/>
      <c r="E1967" s="37"/>
    </row>
    <row r="1968" spans="4:5" ht="12.75">
      <c r="D1968" s="37"/>
      <c r="E1968" s="37"/>
    </row>
    <row r="1969" spans="4:5" ht="12.75">
      <c r="D1969" s="37"/>
      <c r="E1969" s="37"/>
    </row>
    <row r="1970" spans="4:5" ht="12.75">
      <c r="D1970" s="37"/>
      <c r="E1970" s="37"/>
    </row>
    <row r="1971" spans="4:5" ht="12.75">
      <c r="D1971" s="37"/>
      <c r="E1971" s="37"/>
    </row>
    <row r="1972" spans="4:5" ht="12.75">
      <c r="D1972" s="37"/>
      <c r="E1972" s="37"/>
    </row>
    <row r="1973" spans="4:5" ht="12.75">
      <c r="D1973" s="37"/>
      <c r="E1973" s="37"/>
    </row>
    <row r="1974" spans="4:5" ht="12.75">
      <c r="D1974" s="37"/>
      <c r="E1974" s="37"/>
    </row>
    <row r="1975" spans="4:5" ht="12.75">
      <c r="D1975" s="37"/>
      <c r="E1975" s="37"/>
    </row>
    <row r="1976" spans="4:5" ht="12.75">
      <c r="D1976" s="37"/>
      <c r="E1976" s="37"/>
    </row>
    <row r="1977" spans="4:5" ht="12.75">
      <c r="D1977" s="37"/>
      <c r="E1977" s="37"/>
    </row>
    <row r="1978" spans="4:5" ht="12.75">
      <c r="D1978" s="37"/>
      <c r="E1978" s="37"/>
    </row>
    <row r="1979" spans="4:5" ht="12.75">
      <c r="D1979" s="37"/>
      <c r="E1979" s="37"/>
    </row>
    <row r="1980" spans="4:5" ht="12.75">
      <c r="D1980" s="37"/>
      <c r="E1980" s="37"/>
    </row>
    <row r="1981" spans="4:5" ht="12.75">
      <c r="D1981" s="37"/>
      <c r="E1981" s="37"/>
    </row>
    <row r="1982" spans="4:5" ht="12.75">
      <c r="D1982" s="37"/>
      <c r="E1982" s="37"/>
    </row>
    <row r="1983" spans="4:5" ht="12.75">
      <c r="D1983" s="37"/>
      <c r="E1983" s="37"/>
    </row>
    <row r="1984" spans="4:5" ht="12.75">
      <c r="D1984" s="37"/>
      <c r="E1984" s="37"/>
    </row>
    <row r="1985" spans="4:5" ht="12.75">
      <c r="D1985" s="37"/>
      <c r="E1985" s="37"/>
    </row>
    <row r="1986" spans="4:5" ht="12.75">
      <c r="D1986" s="37"/>
      <c r="E1986" s="37"/>
    </row>
    <row r="1987" spans="4:5" ht="12.75">
      <c r="D1987" s="37"/>
      <c r="E1987" s="37"/>
    </row>
    <row r="1988" spans="4:5" ht="12.75">
      <c r="D1988" s="37"/>
      <c r="E1988" s="37"/>
    </row>
    <row r="1989" spans="4:5" ht="12.75">
      <c r="D1989" s="37"/>
      <c r="E1989" s="37"/>
    </row>
    <row r="1990" spans="4:5" ht="12.75">
      <c r="D1990" s="37"/>
      <c r="E1990" s="37"/>
    </row>
    <row r="1991" spans="4:5" ht="12.75">
      <c r="D1991" s="37"/>
      <c r="E1991" s="37"/>
    </row>
    <row r="1992" spans="4:5" ht="12.75">
      <c r="D1992" s="37"/>
      <c r="E1992" s="37"/>
    </row>
    <row r="1993" spans="4:5" ht="12.75">
      <c r="D1993" s="37"/>
      <c r="E1993" s="37"/>
    </row>
    <row r="1994" spans="4:5" ht="12.75">
      <c r="D1994" s="37"/>
      <c r="E1994" s="37"/>
    </row>
    <row r="1995" spans="4:5" ht="12.75">
      <c r="D1995" s="37"/>
      <c r="E1995" s="37"/>
    </row>
    <row r="1996" spans="4:5" ht="12.75">
      <c r="D1996" s="37"/>
      <c r="E1996" s="37"/>
    </row>
    <row r="1997" spans="4:5" ht="12.75">
      <c r="D1997" s="37"/>
      <c r="E1997" s="37"/>
    </row>
    <row r="1998" spans="4:5" ht="12.75">
      <c r="D1998" s="37"/>
      <c r="E1998" s="37"/>
    </row>
    <row r="1999" spans="4:5" ht="12.75">
      <c r="D1999" s="37"/>
      <c r="E1999" s="37"/>
    </row>
    <row r="2000" spans="4:5" ht="12.75">
      <c r="D2000" s="37"/>
      <c r="E2000" s="37"/>
    </row>
    <row r="2001" spans="4:5" ht="12.75">
      <c r="D2001" s="37"/>
      <c r="E2001" s="37"/>
    </row>
    <row r="2002" spans="4:5" ht="12.75">
      <c r="D2002" s="37"/>
      <c r="E2002" s="37"/>
    </row>
    <row r="2003" spans="4:5" ht="12.75">
      <c r="D2003" s="37"/>
      <c r="E2003" s="37"/>
    </row>
    <row r="2004" spans="4:5" ht="12.75">
      <c r="D2004" s="37"/>
      <c r="E2004" s="37"/>
    </row>
    <row r="2005" spans="4:5" ht="12.75">
      <c r="D2005" s="37"/>
      <c r="E2005" s="37"/>
    </row>
    <row r="2006" spans="4:5" ht="12.75">
      <c r="D2006" s="37"/>
      <c r="E2006" s="37"/>
    </row>
    <row r="2007" spans="4:5" ht="12.75">
      <c r="D2007" s="37"/>
      <c r="E2007" s="37"/>
    </row>
    <row r="2008" spans="4:5" ht="12.75">
      <c r="D2008" s="37"/>
      <c r="E2008" s="37"/>
    </row>
    <row r="2009" spans="4:5" ht="12.75">
      <c r="D2009" s="37"/>
      <c r="E2009" s="37"/>
    </row>
    <row r="2010" spans="4:5" ht="12.75">
      <c r="D2010" s="37"/>
      <c r="E2010" s="37"/>
    </row>
    <row r="2011" spans="4:5" ht="12.75">
      <c r="D2011" s="37"/>
      <c r="E2011" s="37"/>
    </row>
    <row r="2012" spans="4:5" ht="12.75">
      <c r="D2012" s="37"/>
      <c r="E2012" s="37"/>
    </row>
    <row r="2013" spans="4:5" ht="12.75">
      <c r="D2013" s="37"/>
      <c r="E2013" s="37"/>
    </row>
    <row r="2014" spans="4:5" ht="12.75">
      <c r="D2014" s="37"/>
      <c r="E2014" s="37"/>
    </row>
    <row r="2015" spans="4:5" ht="12.75">
      <c r="D2015" s="37"/>
      <c r="E2015" s="37"/>
    </row>
    <row r="2016" spans="4:5" ht="12.75">
      <c r="D2016" s="37"/>
      <c r="E2016" s="37"/>
    </row>
    <row r="2017" spans="4:5" ht="12.75">
      <c r="D2017" s="37"/>
      <c r="E2017" s="37"/>
    </row>
    <row r="2018" spans="4:5" ht="12.75">
      <c r="D2018" s="37"/>
      <c r="E2018" s="37"/>
    </row>
    <row r="2019" spans="4:5" ht="12.75">
      <c r="D2019" s="37"/>
      <c r="E2019" s="37"/>
    </row>
    <row r="2020" spans="4:5" ht="12.75">
      <c r="D2020" s="37"/>
      <c r="E2020" s="37"/>
    </row>
    <row r="2021" spans="4:5" ht="12.75">
      <c r="D2021" s="37"/>
      <c r="E2021" s="37"/>
    </row>
    <row r="2022" spans="4:5" ht="12.75">
      <c r="D2022" s="37"/>
      <c r="E2022" s="37"/>
    </row>
    <row r="2023" spans="4:5" ht="12.75">
      <c r="D2023" s="37"/>
      <c r="E2023" s="37"/>
    </row>
    <row r="2024" spans="4:5" ht="12.75">
      <c r="D2024" s="37"/>
      <c r="E2024" s="37"/>
    </row>
    <row r="2025" spans="4:5" ht="12.75">
      <c r="D2025" s="37"/>
      <c r="E2025" s="37"/>
    </row>
    <row r="2026" spans="4:5" ht="12.75">
      <c r="D2026" s="37"/>
      <c r="E2026" s="37"/>
    </row>
    <row r="2027" spans="4:5" ht="12.75">
      <c r="D2027" s="37"/>
      <c r="E2027" s="37"/>
    </row>
    <row r="2028" spans="4:5" ht="12.75">
      <c r="D2028" s="37"/>
      <c r="E2028" s="37"/>
    </row>
    <row r="2029" spans="4:5" ht="12.75">
      <c r="D2029" s="37"/>
      <c r="E2029" s="37"/>
    </row>
    <row r="2030" spans="4:5" ht="12.75">
      <c r="D2030" s="37"/>
      <c r="E2030" s="37"/>
    </row>
    <row r="2031" spans="4:5" ht="12.75">
      <c r="D2031" s="37"/>
      <c r="E2031" s="37"/>
    </row>
    <row r="2032" spans="4:5" ht="12.75">
      <c r="D2032" s="37"/>
      <c r="E2032" s="37"/>
    </row>
    <row r="2033" spans="4:5" ht="12.75">
      <c r="D2033" s="37"/>
      <c r="E2033" s="37"/>
    </row>
    <row r="2034" spans="4:5" ht="12.75">
      <c r="D2034" s="37"/>
      <c r="E2034" s="37"/>
    </row>
    <row r="2035" spans="4:5" ht="12.75">
      <c r="D2035" s="37"/>
      <c r="E2035" s="37"/>
    </row>
    <row r="2036" spans="4:5" ht="12.75">
      <c r="D2036" s="37"/>
      <c r="E2036" s="37"/>
    </row>
    <row r="2037" spans="4:5" ht="12.75">
      <c r="D2037" s="37"/>
      <c r="E2037" s="37"/>
    </row>
    <row r="2038" spans="4:5" ht="12.75">
      <c r="D2038" s="37"/>
      <c r="E2038" s="37"/>
    </row>
    <row r="2039" spans="4:5" ht="12.75">
      <c r="D2039" s="37"/>
      <c r="E2039" s="37"/>
    </row>
    <row r="2040" spans="4:5" ht="12.75">
      <c r="D2040" s="37"/>
      <c r="E2040" s="37"/>
    </row>
    <row r="2041" spans="4:5" ht="12.75">
      <c r="D2041" s="37"/>
      <c r="E2041" s="37"/>
    </row>
    <row r="2042" spans="4:5" ht="12.75">
      <c r="D2042" s="37"/>
      <c r="E2042" s="37"/>
    </row>
    <row r="2043" spans="4:5" ht="12.75">
      <c r="D2043" s="37"/>
      <c r="E2043" s="37"/>
    </row>
    <row r="2044" spans="4:5" ht="12.75">
      <c r="D2044" s="37"/>
      <c r="E2044" s="37"/>
    </row>
    <row r="2045" spans="4:5" ht="12.75">
      <c r="D2045" s="37"/>
      <c r="E2045" s="37"/>
    </row>
    <row r="2046" spans="4:5" ht="12.75">
      <c r="D2046" s="37"/>
      <c r="E2046" s="37"/>
    </row>
    <row r="2047" spans="4:5" ht="12.75">
      <c r="D2047" s="37"/>
      <c r="E2047" s="37"/>
    </row>
    <row r="2048" spans="4:5" ht="12.75">
      <c r="D2048" s="37"/>
      <c r="E2048" s="37"/>
    </row>
    <row r="2049" spans="4:5" ht="12.75">
      <c r="D2049" s="37"/>
      <c r="E2049" s="37"/>
    </row>
    <row r="2050" spans="4:5" ht="12.75">
      <c r="D2050" s="37"/>
      <c r="E2050" s="37"/>
    </row>
    <row r="2051" spans="4:5" ht="12.75">
      <c r="D2051" s="37"/>
      <c r="E2051" s="37"/>
    </row>
    <row r="2052" spans="4:5" ht="12.75">
      <c r="D2052" s="37"/>
      <c r="E2052" s="37"/>
    </row>
    <row r="2053" spans="4:5" ht="12.75">
      <c r="D2053" s="37"/>
      <c r="E2053" s="37"/>
    </row>
    <row r="2054" spans="4:5" ht="12.75">
      <c r="D2054" s="37"/>
      <c r="E2054" s="37"/>
    </row>
    <row r="2055" spans="4:5" ht="12.75">
      <c r="D2055" s="37"/>
      <c r="E2055" s="37"/>
    </row>
    <row r="2056" spans="4:5" ht="12.75">
      <c r="D2056" s="37"/>
      <c r="E2056" s="37"/>
    </row>
    <row r="2057" spans="4:5" ht="12.75">
      <c r="D2057" s="37"/>
      <c r="E2057" s="37"/>
    </row>
    <row r="2058" spans="4:5" ht="12.75">
      <c r="D2058" s="37"/>
      <c r="E2058" s="37"/>
    </row>
    <row r="2059" spans="4:5" ht="12.75">
      <c r="D2059" s="37"/>
      <c r="E2059" s="37"/>
    </row>
    <row r="2060" spans="4:5" ht="12.75">
      <c r="D2060" s="37"/>
      <c r="E2060" s="37"/>
    </row>
    <row r="2061" spans="4:5" ht="12.75">
      <c r="D2061" s="37"/>
      <c r="E2061" s="37"/>
    </row>
    <row r="2062" spans="4:5" ht="12.75">
      <c r="D2062" s="37"/>
      <c r="E2062" s="37"/>
    </row>
    <row r="2063" spans="4:5" ht="12.75">
      <c r="D2063" s="37"/>
      <c r="E2063" s="37"/>
    </row>
    <row r="2064" spans="4:5" ht="12.75">
      <c r="D2064" s="37"/>
      <c r="E2064" s="37"/>
    </row>
    <row r="2065" spans="4:5" ht="12.75">
      <c r="D2065" s="37"/>
      <c r="E2065" s="37"/>
    </row>
    <row r="2066" spans="4:5" ht="12.75">
      <c r="D2066" s="37"/>
      <c r="E2066" s="37"/>
    </row>
    <row r="2067" spans="4:5" ht="12.75">
      <c r="D2067" s="37"/>
      <c r="E2067" s="37"/>
    </row>
    <row r="2068" spans="4:5" ht="12.75">
      <c r="D2068" s="37"/>
      <c r="E2068" s="37"/>
    </row>
    <row r="2069" spans="4:5" ht="12.75">
      <c r="D2069" s="37"/>
      <c r="E2069" s="37"/>
    </row>
    <row r="2070" spans="4:5" ht="12.75">
      <c r="D2070" s="37"/>
      <c r="E2070" s="37"/>
    </row>
    <row r="2071" spans="4:5" ht="12.75">
      <c r="D2071" s="37"/>
      <c r="E2071" s="37"/>
    </row>
    <row r="2072" spans="4:5" ht="12.75">
      <c r="D2072" s="37"/>
      <c r="E2072" s="37"/>
    </row>
    <row r="2073" spans="4:5" ht="12.75">
      <c r="D2073" s="37"/>
      <c r="E2073" s="37"/>
    </row>
    <row r="2074" spans="4:5" ht="12.75">
      <c r="D2074" s="37"/>
      <c r="E2074" s="37"/>
    </row>
    <row r="2075" spans="4:5" ht="12.75">
      <c r="D2075" s="37"/>
      <c r="E2075" s="37"/>
    </row>
    <row r="2076" spans="4:5" ht="12.75">
      <c r="D2076" s="37"/>
      <c r="E2076" s="37"/>
    </row>
    <row r="2077" spans="4:5" ht="12.75">
      <c r="D2077" s="37"/>
      <c r="E2077" s="37"/>
    </row>
    <row r="2078" spans="4:5" ht="12.75">
      <c r="D2078" s="37"/>
      <c r="E2078" s="37"/>
    </row>
    <row r="2079" spans="4:5" ht="12.75">
      <c r="D2079" s="37"/>
      <c r="E2079" s="37"/>
    </row>
    <row r="2080" spans="4:5" ht="12.75">
      <c r="D2080" s="37"/>
      <c r="E2080" s="37"/>
    </row>
    <row r="2081" spans="4:5" ht="12.75">
      <c r="D2081" s="37"/>
      <c r="E2081" s="37"/>
    </row>
    <row r="2082" spans="4:5" ht="12.75">
      <c r="D2082" s="37"/>
      <c r="E2082" s="37"/>
    </row>
    <row r="2083" spans="4:5" ht="12.75">
      <c r="D2083" s="37"/>
      <c r="E2083" s="37"/>
    </row>
    <row r="2084" spans="4:5" ht="12.75">
      <c r="D2084" s="37"/>
      <c r="E2084" s="37"/>
    </row>
    <row r="2085" spans="4:5" ht="12.75">
      <c r="D2085" s="37"/>
      <c r="E2085" s="37"/>
    </row>
    <row r="2086" spans="4:5" ht="12.75">
      <c r="D2086" s="37"/>
      <c r="E2086" s="37"/>
    </row>
    <row r="2087" spans="4:5" ht="12.75">
      <c r="D2087" s="37"/>
      <c r="E2087" s="37"/>
    </row>
    <row r="2088" spans="4:5" ht="12.75">
      <c r="D2088" s="37"/>
      <c r="E2088" s="37"/>
    </row>
    <row r="2089" spans="4:5" ht="12.75">
      <c r="D2089" s="37"/>
      <c r="E2089" s="37"/>
    </row>
    <row r="2090" spans="4:5" ht="12.75">
      <c r="D2090" s="37"/>
      <c r="E2090" s="37"/>
    </row>
    <row r="2091" spans="4:5" ht="12.75">
      <c r="D2091" s="37"/>
      <c r="E2091" s="37"/>
    </row>
    <row r="2092" spans="4:5" ht="12.75">
      <c r="D2092" s="37"/>
      <c r="E2092" s="37"/>
    </row>
    <row r="2093" spans="4:5" ht="12.75">
      <c r="D2093" s="37"/>
      <c r="E2093" s="37"/>
    </row>
    <row r="2094" spans="4:5" ht="12.75">
      <c r="D2094" s="37"/>
      <c r="E2094" s="37"/>
    </row>
    <row r="2095" spans="4:5" ht="12.75">
      <c r="D2095" s="37"/>
      <c r="E2095" s="37"/>
    </row>
    <row r="2096" spans="4:5" ht="12.75">
      <c r="D2096" s="37"/>
      <c r="E2096" s="37"/>
    </row>
    <row r="2097" spans="4:5" ht="12.75">
      <c r="D2097" s="37"/>
      <c r="E2097" s="37"/>
    </row>
    <row r="2098" spans="4:5" ht="12.75">
      <c r="D2098" s="37"/>
      <c r="E2098" s="37"/>
    </row>
    <row r="2099" spans="4:5" ht="12.75">
      <c r="D2099" s="37"/>
      <c r="E2099" s="37"/>
    </row>
    <row r="2100" spans="4:5" ht="12.75">
      <c r="D2100" s="37"/>
      <c r="E2100" s="37"/>
    </row>
    <row r="2101" spans="4:5" ht="12.75">
      <c r="D2101" s="37"/>
      <c r="E2101" s="37"/>
    </row>
    <row r="2102" spans="4:5" ht="12.75">
      <c r="D2102" s="37"/>
      <c r="E2102" s="37"/>
    </row>
    <row r="2103" spans="4:5" ht="12.75">
      <c r="D2103" s="37"/>
      <c r="E2103" s="37"/>
    </row>
    <row r="2104" spans="4:5" ht="12.75">
      <c r="D2104" s="37"/>
      <c r="E2104" s="37"/>
    </row>
    <row r="2105" spans="4:5" ht="12.75">
      <c r="D2105" s="37"/>
      <c r="E2105" s="37"/>
    </row>
    <row r="2106" spans="4:5" ht="12.75">
      <c r="D2106" s="37"/>
      <c r="E2106" s="37"/>
    </row>
    <row r="2107" spans="4:5" ht="12.75">
      <c r="D2107" s="37"/>
      <c r="E2107" s="37"/>
    </row>
    <row r="2108" spans="4:5" ht="12.75">
      <c r="D2108" s="37"/>
      <c r="E2108" s="37"/>
    </row>
    <row r="2109" spans="4:5" ht="12.75">
      <c r="D2109" s="37"/>
      <c r="E2109" s="37"/>
    </row>
    <row r="2110" spans="4:5" ht="12.75">
      <c r="D2110" s="37"/>
      <c r="E2110" s="37"/>
    </row>
    <row r="2111" spans="4:5" ht="12.75">
      <c r="D2111" s="37"/>
      <c r="E2111" s="37"/>
    </row>
    <row r="2112" spans="4:5" ht="12.75">
      <c r="D2112" s="37"/>
      <c r="E2112" s="37"/>
    </row>
    <row r="2113" spans="4:5" ht="12.75">
      <c r="D2113" s="37"/>
      <c r="E2113" s="37"/>
    </row>
    <row r="2114" spans="4:5" ht="12.75">
      <c r="D2114" s="37"/>
      <c r="E2114" s="37"/>
    </row>
    <row r="2115" spans="4:5" ht="12.75">
      <c r="D2115" s="37"/>
      <c r="E2115" s="37"/>
    </row>
    <row r="2116" spans="4:5" ht="12.75">
      <c r="D2116" s="37"/>
      <c r="E2116" s="37"/>
    </row>
    <row r="2117" spans="4:5" ht="12.75">
      <c r="D2117" s="37"/>
      <c r="E2117" s="37"/>
    </row>
  </sheetData>
  <sheetProtection/>
  <mergeCells count="5">
    <mergeCell ref="B7:C7"/>
    <mergeCell ref="D7:K7"/>
    <mergeCell ref="L7:P7"/>
    <mergeCell ref="D8:E8"/>
    <mergeCell ref="L8:M8"/>
  </mergeCells>
  <hyperlinks>
    <hyperlink ref="A276" r:id="rId1" display="BVO             = Eagle/DJ9BV"/>
    <hyperlink ref="A278" r:id="rId2" display="Cushcraft      = Cushcraft"/>
    <hyperlink ref="A280" r:id="rId3" display="Directive       = Directive (K1WHS)"/>
    <hyperlink ref="A281" r:id="rId4" display="DK7ZB          = DK7ZB"/>
    <hyperlink ref="A283" r:id="rId5" display="G0KSC          = G0KSC"/>
    <hyperlink ref="A284" r:id="rId6" display="G4CQM             = G4CQM"/>
    <hyperlink ref="A285" r:id="rId7" display="HyGain         = HyGain"/>
    <hyperlink ref="A286" r:id="rId8" display="I0JXX           = I0JXX"/>
    <hyperlink ref="A292" r:id="rId9" display="M²                     = M²"/>
    <hyperlink ref="A302" r:id="rId10" display="YU7EF             = YU7EF"/>
    <hyperlink ref="A291" r:id="rId11" display="K6STI           = K6STI"/>
    <hyperlink ref="A296" r:id="rId12" display="N6CA            = N6CA"/>
    <hyperlink ref="A289" r:id="rId13" display="JK Antennas  = JK Antennas"/>
    <hyperlink ref="A287" r:id="rId14" display="InnoV         =   InnoVAntennas"/>
    <hyperlink ref="A282" r:id="rId15" display="EAntenna          = EAntenna"/>
    <hyperlink ref="A293" r:id="rId16" display="Maple Leaf        = Maple Leaf"/>
    <hyperlink ref="A275" r:id="rId17" display="Dual = Antennas-Amplifiers"/>
  </hyperlinks>
  <printOptions/>
  <pageMargins left="0.24" right="0.24" top="0.17" bottom="0.17" header="0.17" footer="0.17"/>
  <pageSetup horizontalDpi="600" verticalDpi="600" orientation="portrait" paperSize="9" r:id="rId18"/>
</worksheet>
</file>

<file path=xl/worksheets/sheet4.xml><?xml version="1.0" encoding="utf-8"?>
<worksheet xmlns="http://schemas.openxmlformats.org/spreadsheetml/2006/main" xmlns:r="http://schemas.openxmlformats.org/officeDocument/2006/relationships">
  <sheetPr codeName="Tabelle5"/>
  <dimension ref="A1:S36"/>
  <sheetViews>
    <sheetView zoomScalePageLayoutView="0" workbookViewId="0" topLeftCell="B1">
      <selection activeCell="I22" sqref="I22"/>
    </sheetView>
  </sheetViews>
  <sheetFormatPr defaultColWidth="9.140625" defaultRowHeight="12.75"/>
  <cols>
    <col min="1" max="1" width="2.57421875" style="0" customWidth="1"/>
    <col min="2" max="4" width="9.140625" style="0" customWidth="1"/>
    <col min="5" max="5" width="1.7109375" style="0" customWidth="1"/>
    <col min="6" max="6" width="9.140625" style="0" customWidth="1"/>
    <col min="7" max="7" width="4.00390625" style="0" customWidth="1"/>
    <col min="8" max="8" width="6.28125" style="0" customWidth="1"/>
    <col min="9" max="10" width="9.140625" style="0" customWidth="1"/>
    <col min="11" max="11" width="8.28125" style="0" customWidth="1"/>
    <col min="12" max="12" width="2.00390625" style="0" customWidth="1"/>
    <col min="13" max="13" width="9.140625" style="0" customWidth="1"/>
    <col min="14" max="14" width="4.421875" style="0" customWidth="1"/>
  </cols>
  <sheetData>
    <row r="1" spans="1:19" ht="12.75">
      <c r="A1" s="17"/>
      <c r="B1" s="17"/>
      <c r="C1" s="17"/>
      <c r="D1" s="17"/>
      <c r="E1" s="17"/>
      <c r="F1" s="17"/>
      <c r="G1" s="17"/>
      <c r="H1" s="17"/>
      <c r="I1" s="17"/>
      <c r="J1" s="17"/>
      <c r="K1" s="17"/>
      <c r="L1" s="17"/>
      <c r="M1" s="17"/>
      <c r="N1" s="17"/>
      <c r="O1" s="17"/>
      <c r="P1" s="18"/>
      <c r="Q1" s="18"/>
      <c r="R1" s="18"/>
      <c r="S1" s="18"/>
    </row>
    <row r="2" spans="1:19" ht="15.75">
      <c r="A2" s="17"/>
      <c r="B2" s="19" t="s">
        <v>19</v>
      </c>
      <c r="C2" s="20"/>
      <c r="D2" s="17"/>
      <c r="E2" s="17"/>
      <c r="F2" s="17"/>
      <c r="G2" s="17"/>
      <c r="H2" s="17"/>
      <c r="I2" s="17"/>
      <c r="J2" s="17"/>
      <c r="K2" s="17"/>
      <c r="L2" s="17"/>
      <c r="M2" s="17"/>
      <c r="N2" s="17"/>
      <c r="O2" s="17"/>
      <c r="P2" s="18"/>
      <c r="Q2" s="18"/>
      <c r="R2" s="18"/>
      <c r="S2" s="18"/>
    </row>
    <row r="3" spans="1:19" ht="12.75">
      <c r="A3" s="17"/>
      <c r="B3" s="20"/>
      <c r="C3" s="20"/>
      <c r="D3" s="17"/>
      <c r="E3" s="17"/>
      <c r="F3" s="17"/>
      <c r="G3" s="17"/>
      <c r="H3" s="17"/>
      <c r="I3" s="17"/>
      <c r="J3" s="17"/>
      <c r="K3" s="17"/>
      <c r="L3" s="17"/>
      <c r="M3" s="17"/>
      <c r="N3" s="17"/>
      <c r="O3" s="17"/>
      <c r="P3" s="18"/>
      <c r="Q3" s="18"/>
      <c r="R3" s="18"/>
      <c r="S3" s="18"/>
    </row>
    <row r="4" spans="1:19" ht="12.75">
      <c r="A4" s="17"/>
      <c r="B4" s="473" t="s">
        <v>67</v>
      </c>
      <c r="C4" s="473"/>
      <c r="D4" s="473"/>
      <c r="E4" s="473"/>
      <c r="F4" s="473"/>
      <c r="G4" s="17" t="s">
        <v>25</v>
      </c>
      <c r="H4" s="17"/>
      <c r="I4" s="17"/>
      <c r="J4" s="17"/>
      <c r="K4" s="17"/>
      <c r="L4" s="17"/>
      <c r="M4" s="17"/>
      <c r="N4" s="17"/>
      <c r="O4" s="17"/>
      <c r="P4" s="18"/>
      <c r="Q4" s="18"/>
      <c r="R4" s="18"/>
      <c r="S4" s="18"/>
    </row>
    <row r="5" spans="1:19" ht="12.75">
      <c r="A5" s="17"/>
      <c r="B5" s="17"/>
      <c r="C5" s="17"/>
      <c r="D5" s="17"/>
      <c r="E5" s="17"/>
      <c r="F5" s="17"/>
      <c r="G5" s="17"/>
      <c r="H5" s="17"/>
      <c r="I5" s="17"/>
      <c r="J5" s="17"/>
      <c r="K5" s="17"/>
      <c r="L5" s="17"/>
      <c r="M5" s="17"/>
      <c r="N5" s="17"/>
      <c r="O5" s="17"/>
      <c r="P5" s="18"/>
      <c r="Q5" s="18"/>
      <c r="R5" s="18"/>
      <c r="S5" s="18"/>
    </row>
    <row r="6" spans="1:19" ht="12.75">
      <c r="A6" s="17"/>
      <c r="B6" s="17" t="s">
        <v>26</v>
      </c>
      <c r="C6" s="17"/>
      <c r="D6" s="17"/>
      <c r="E6" s="17"/>
      <c r="F6" s="17"/>
      <c r="G6" s="17"/>
      <c r="H6" s="17"/>
      <c r="I6" s="17"/>
      <c r="J6" s="17"/>
      <c r="K6" s="17"/>
      <c r="L6" s="17"/>
      <c r="M6" s="17"/>
      <c r="N6" s="17"/>
      <c r="O6" s="17"/>
      <c r="P6" s="18"/>
      <c r="Q6" s="18"/>
      <c r="R6" s="18"/>
      <c r="S6" s="18"/>
    </row>
    <row r="7" spans="1:19" ht="12.75">
      <c r="A7" s="17"/>
      <c r="B7" s="17" t="s">
        <v>27</v>
      </c>
      <c r="C7" s="17"/>
      <c r="D7" s="17"/>
      <c r="E7" s="17"/>
      <c r="F7" s="17"/>
      <c r="G7" s="17"/>
      <c r="H7" s="17"/>
      <c r="I7" s="17"/>
      <c r="J7" s="17"/>
      <c r="K7" s="17"/>
      <c r="L7" s="17"/>
      <c r="M7" s="17"/>
      <c r="N7" s="17"/>
      <c r="O7" s="17"/>
      <c r="P7" s="18"/>
      <c r="Q7" s="18"/>
      <c r="R7" s="18"/>
      <c r="S7" s="18"/>
    </row>
    <row r="8" spans="1:19" ht="12.75">
      <c r="A8" s="17"/>
      <c r="B8" s="17"/>
      <c r="C8" s="17"/>
      <c r="D8" s="17" t="s">
        <v>915</v>
      </c>
      <c r="E8" s="17"/>
      <c r="F8" s="17"/>
      <c r="G8" s="17"/>
      <c r="H8" s="17"/>
      <c r="I8" s="17"/>
      <c r="J8" s="17"/>
      <c r="K8" s="17"/>
      <c r="L8" s="17"/>
      <c r="M8" s="17"/>
      <c r="N8" s="17"/>
      <c r="O8" s="17"/>
      <c r="P8" s="18"/>
      <c r="Q8" s="18"/>
      <c r="R8" s="18"/>
      <c r="S8" s="18"/>
    </row>
    <row r="9" spans="1:19" ht="12.75">
      <c r="A9" s="17"/>
      <c r="B9" s="21" t="s">
        <v>51</v>
      </c>
      <c r="C9" s="22"/>
      <c r="D9" s="22"/>
      <c r="E9" s="22"/>
      <c r="F9" s="22"/>
      <c r="G9" s="22"/>
      <c r="H9" s="17"/>
      <c r="I9" s="21" t="s">
        <v>28</v>
      </c>
      <c r="J9" s="22"/>
      <c r="K9" s="22"/>
      <c r="L9" s="22"/>
      <c r="M9" s="22"/>
      <c r="N9" s="22"/>
      <c r="O9" s="17"/>
      <c r="P9" s="18"/>
      <c r="Q9" s="18"/>
      <c r="R9" s="18"/>
      <c r="S9" s="18"/>
    </row>
    <row r="10" spans="1:19" ht="6.75" customHeight="1" thickBot="1">
      <c r="A10" s="17"/>
      <c r="B10" s="23"/>
      <c r="C10" s="24"/>
      <c r="D10" s="24"/>
      <c r="E10" s="17"/>
      <c r="F10" s="17"/>
      <c r="G10" s="17"/>
      <c r="H10" s="17"/>
      <c r="I10" s="23"/>
      <c r="J10" s="24"/>
      <c r="K10" s="24"/>
      <c r="L10" s="17"/>
      <c r="M10" s="17"/>
      <c r="N10" s="17"/>
      <c r="O10" s="17"/>
      <c r="P10" s="18"/>
      <c r="Q10" s="18"/>
      <c r="R10" s="18"/>
      <c r="S10" s="18"/>
    </row>
    <row r="11" spans="1:19" ht="13.5" thickBot="1">
      <c r="A11" s="17"/>
      <c r="B11" s="17" t="s">
        <v>29</v>
      </c>
      <c r="C11" s="17"/>
      <c r="D11" s="17"/>
      <c r="E11" s="17"/>
      <c r="F11" s="25">
        <v>23.56</v>
      </c>
      <c r="G11" s="17" t="s">
        <v>30</v>
      </c>
      <c r="H11" s="17"/>
      <c r="I11" s="17" t="s">
        <v>31</v>
      </c>
      <c r="J11" s="17"/>
      <c r="K11" s="17"/>
      <c r="L11" s="17"/>
      <c r="M11" s="25">
        <v>23.46</v>
      </c>
      <c r="N11" s="17" t="s">
        <v>30</v>
      </c>
      <c r="O11" s="17"/>
      <c r="P11" s="18"/>
      <c r="Q11" s="18"/>
      <c r="R11" s="18"/>
      <c r="S11" s="18"/>
    </row>
    <row r="12" spans="1:19" ht="13.5" thickBot="1">
      <c r="A12" s="17"/>
      <c r="B12" s="17" t="s">
        <v>53</v>
      </c>
      <c r="C12" s="17"/>
      <c r="D12" s="17"/>
      <c r="E12" s="17"/>
      <c r="F12" s="25">
        <v>1.003</v>
      </c>
      <c r="G12" s="17"/>
      <c r="H12" s="17"/>
      <c r="I12" s="17" t="s">
        <v>52</v>
      </c>
      <c r="J12" s="17"/>
      <c r="K12" s="17"/>
      <c r="L12" s="17"/>
      <c r="M12" s="25">
        <v>0.981</v>
      </c>
      <c r="N12" s="17"/>
      <c r="O12" s="17"/>
      <c r="P12" s="18"/>
      <c r="Q12" s="18"/>
      <c r="R12" s="18"/>
      <c r="S12" s="18"/>
    </row>
    <row r="13" spans="1:19" ht="13.5" thickBot="1">
      <c r="A13" s="17"/>
      <c r="B13" s="17" t="s">
        <v>33</v>
      </c>
      <c r="C13" s="17"/>
      <c r="D13" s="17"/>
      <c r="E13" s="17"/>
      <c r="F13" s="25">
        <v>26.447</v>
      </c>
      <c r="G13" s="17" t="s">
        <v>32</v>
      </c>
      <c r="H13" s="17"/>
      <c r="I13" s="17" t="s">
        <v>34</v>
      </c>
      <c r="J13" s="17"/>
      <c r="K13" s="17"/>
      <c r="L13" s="17"/>
      <c r="M13" s="25">
        <v>26.546</v>
      </c>
      <c r="N13" s="17" t="s">
        <v>32</v>
      </c>
      <c r="O13" s="17"/>
      <c r="P13" s="18"/>
      <c r="Q13" s="18"/>
      <c r="R13" s="18"/>
      <c r="S13" s="18"/>
    </row>
    <row r="14" spans="1:19" ht="12.75">
      <c r="A14" s="17"/>
      <c r="B14" s="17"/>
      <c r="C14" s="17"/>
      <c r="D14" s="17"/>
      <c r="E14" s="17"/>
      <c r="F14" s="17"/>
      <c r="G14" s="17"/>
      <c r="H14" s="17"/>
      <c r="I14" s="17"/>
      <c r="J14" s="17"/>
      <c r="K14" s="17"/>
      <c r="L14" s="17"/>
      <c r="M14" s="17"/>
      <c r="N14" s="17"/>
      <c r="O14" s="17"/>
      <c r="P14" s="18"/>
      <c r="Q14" s="18"/>
      <c r="R14" s="18"/>
      <c r="S14" s="18"/>
    </row>
    <row r="15" spans="1:19" ht="12.75">
      <c r="A15" s="17"/>
      <c r="B15" s="21" t="s">
        <v>35</v>
      </c>
      <c r="C15" s="22"/>
      <c r="D15" s="22"/>
      <c r="E15" s="22"/>
      <c r="F15" s="22"/>
      <c r="G15" s="22"/>
      <c r="H15" s="17"/>
      <c r="I15" s="17"/>
      <c r="J15" s="17"/>
      <c r="K15" s="17"/>
      <c r="L15" s="17"/>
      <c r="M15" s="17"/>
      <c r="N15" s="17"/>
      <c r="O15" s="17"/>
      <c r="P15" s="18"/>
      <c r="Q15" s="18"/>
      <c r="R15" s="18"/>
      <c r="S15" s="18"/>
    </row>
    <row r="16" spans="1:19" ht="6" customHeight="1" thickBot="1">
      <c r="A16" s="17"/>
      <c r="B16" s="17"/>
      <c r="C16" s="17"/>
      <c r="D16" s="17"/>
      <c r="E16" s="17"/>
      <c r="F16" s="17"/>
      <c r="G16" s="17"/>
      <c r="H16" s="17"/>
      <c r="I16" s="17"/>
      <c r="J16" s="17"/>
      <c r="K16" s="17"/>
      <c r="L16" s="17"/>
      <c r="M16" s="17"/>
      <c r="N16" s="17"/>
      <c r="O16" s="17"/>
      <c r="P16" s="18"/>
      <c r="Q16" s="18"/>
      <c r="R16" s="18"/>
      <c r="S16" s="18"/>
    </row>
    <row r="17" spans="1:19" ht="12.75" hidden="1">
      <c r="A17" s="17"/>
      <c r="B17" s="26" t="s">
        <v>36</v>
      </c>
      <c r="C17" s="26"/>
      <c r="D17" s="26"/>
      <c r="E17" s="26"/>
      <c r="F17" s="26">
        <f>10^(F11/10)</f>
        <v>226.9864851883823</v>
      </c>
      <c r="G17" s="17"/>
      <c r="H17" s="17"/>
      <c r="I17" s="17"/>
      <c r="J17" s="17"/>
      <c r="K17" s="17"/>
      <c r="L17" s="17"/>
      <c r="M17" s="17"/>
      <c r="N17" s="17"/>
      <c r="O17" s="17"/>
      <c r="P17" s="18"/>
      <c r="Q17" s="18"/>
      <c r="R17" s="18"/>
      <c r="S17" s="18"/>
    </row>
    <row r="18" spans="1:19" ht="13.5" thickBot="1">
      <c r="A18" s="17"/>
      <c r="B18" s="20" t="s">
        <v>42</v>
      </c>
      <c r="C18" s="17"/>
      <c r="D18" s="17"/>
      <c r="E18" s="17"/>
      <c r="F18" s="387">
        <f>F13*(M12/F12)+(1-(M12/F12))*290</f>
        <v>32.22782352941174</v>
      </c>
      <c r="G18" s="20" t="s">
        <v>32</v>
      </c>
      <c r="H18" s="20"/>
      <c r="I18" s="17"/>
      <c r="J18" s="17"/>
      <c r="K18" s="17"/>
      <c r="L18" s="17"/>
      <c r="M18" s="17"/>
      <c r="N18" s="17"/>
      <c r="O18" s="17"/>
      <c r="P18" s="18"/>
      <c r="Q18" s="18"/>
      <c r="R18" s="18"/>
      <c r="S18" s="18"/>
    </row>
    <row r="19" spans="1:19" ht="4.5" customHeight="1">
      <c r="A19" s="17"/>
      <c r="B19" s="17"/>
      <c r="C19" s="17"/>
      <c r="D19" s="17"/>
      <c r="E19" s="17"/>
      <c r="F19" s="388"/>
      <c r="G19" s="17"/>
      <c r="H19" s="17"/>
      <c r="I19" s="17"/>
      <c r="J19" s="17"/>
      <c r="K19" s="17"/>
      <c r="L19" s="17"/>
      <c r="M19" s="17"/>
      <c r="N19" s="17"/>
      <c r="O19" s="17"/>
      <c r="P19" s="18"/>
      <c r="Q19" s="18"/>
      <c r="R19" s="18"/>
      <c r="S19" s="18"/>
    </row>
    <row r="20" spans="1:19" ht="12.75" hidden="1">
      <c r="A20" s="17"/>
      <c r="B20" s="26" t="s">
        <v>45</v>
      </c>
      <c r="C20" s="26"/>
      <c r="D20" s="26"/>
      <c r="E20" s="26"/>
      <c r="F20" s="389">
        <f>((F17/F12^2)*M12)</f>
        <v>221.34368775011265</v>
      </c>
      <c r="G20" s="17"/>
      <c r="H20" s="17"/>
      <c r="I20" s="17"/>
      <c r="J20" s="17"/>
      <c r="K20" s="17"/>
      <c r="L20" s="17"/>
      <c r="M20" s="17"/>
      <c r="N20" s="17"/>
      <c r="O20" s="17"/>
      <c r="P20" s="18"/>
      <c r="Q20" s="18"/>
      <c r="R20" s="18"/>
      <c r="S20" s="18"/>
    </row>
    <row r="21" spans="1:19" ht="7.5" customHeight="1" thickBot="1">
      <c r="A21" s="17"/>
      <c r="B21" s="17"/>
      <c r="C21" s="17"/>
      <c r="D21" s="17"/>
      <c r="E21" s="17"/>
      <c r="F21" s="388"/>
      <c r="G21" s="17"/>
      <c r="H21" s="17"/>
      <c r="I21" s="17"/>
      <c r="J21" s="17"/>
      <c r="K21" s="17"/>
      <c r="L21" s="17"/>
      <c r="M21" s="17"/>
      <c r="N21" s="17"/>
      <c r="O21" s="17"/>
      <c r="P21" s="18"/>
      <c r="Q21" s="18"/>
      <c r="R21" s="18"/>
      <c r="S21" s="18"/>
    </row>
    <row r="22" spans="1:19" ht="13.5" thickBot="1">
      <c r="A22" s="17"/>
      <c r="B22" s="20"/>
      <c r="C22" s="17"/>
      <c r="D22" s="20" t="s">
        <v>562</v>
      </c>
      <c r="E22" s="17"/>
      <c r="F22" s="387">
        <f>10*LOG10((F17/F12^2)*M12)</f>
        <v>23.450671413391127</v>
      </c>
      <c r="G22" s="20" t="s">
        <v>30</v>
      </c>
      <c r="H22" s="27" t="s">
        <v>46</v>
      </c>
      <c r="I22" s="33">
        <f>F22-2.15</f>
        <v>21.30067141339113</v>
      </c>
      <c r="J22" s="20" t="s">
        <v>47</v>
      </c>
      <c r="K22" s="17"/>
      <c r="L22" s="17"/>
      <c r="M22" s="17"/>
      <c r="N22" s="17"/>
      <c r="O22" s="17"/>
      <c r="P22" s="18"/>
      <c r="Q22" s="18"/>
      <c r="R22" s="18"/>
      <c r="S22" s="18"/>
    </row>
    <row r="23" spans="1:19" ht="13.5" thickBot="1">
      <c r="A23" s="17"/>
      <c r="B23" s="20"/>
      <c r="C23" s="17"/>
      <c r="D23" s="20" t="s">
        <v>704</v>
      </c>
      <c r="E23" s="17"/>
      <c r="F23" s="387">
        <f>10*LOG10(F20/F18)</f>
        <v>8.368361644362505</v>
      </c>
      <c r="G23" s="20" t="s">
        <v>48</v>
      </c>
      <c r="H23" s="20"/>
      <c r="I23" s="17"/>
      <c r="J23" s="17"/>
      <c r="K23" s="17"/>
      <c r="L23" s="17"/>
      <c r="M23" s="17"/>
      <c r="N23" s="17"/>
      <c r="O23" s="17"/>
      <c r="P23" s="18"/>
      <c r="Q23" s="18"/>
      <c r="R23" s="18"/>
      <c r="S23" s="18"/>
    </row>
    <row r="24" spans="1:19" ht="13.5" thickBot="1">
      <c r="A24" s="17"/>
      <c r="B24" s="20"/>
      <c r="C24" s="20"/>
      <c r="D24" s="20" t="s">
        <v>49</v>
      </c>
      <c r="E24" s="17"/>
      <c r="F24" s="387">
        <f>(1-M12/F12)*290</f>
        <v>6.360917248255208</v>
      </c>
      <c r="G24" s="20" t="s">
        <v>32</v>
      </c>
      <c r="H24" s="20"/>
      <c r="I24" s="17"/>
      <c r="J24" s="17"/>
      <c r="K24" s="17"/>
      <c r="L24" s="17"/>
      <c r="M24" s="17"/>
      <c r="N24" s="17"/>
      <c r="O24" s="17"/>
      <c r="P24" s="18"/>
      <c r="Q24" s="18"/>
      <c r="R24" s="18"/>
      <c r="S24" s="18"/>
    </row>
    <row r="25" spans="1:19" ht="12.75">
      <c r="A25" s="17"/>
      <c r="B25" s="17"/>
      <c r="C25" s="17"/>
      <c r="D25" s="17"/>
      <c r="E25" s="17"/>
      <c r="F25" s="17"/>
      <c r="G25" s="17"/>
      <c r="H25" s="17"/>
      <c r="I25" s="17"/>
      <c r="J25" s="17"/>
      <c r="K25" s="17"/>
      <c r="L25" s="17"/>
      <c r="M25" s="17"/>
      <c r="N25" s="17"/>
      <c r="O25" s="17"/>
      <c r="P25" s="18"/>
      <c r="Q25" s="18"/>
      <c r="R25" s="18"/>
      <c r="S25" s="18"/>
    </row>
    <row r="26" spans="7:8" ht="12.75">
      <c r="G26" s="18"/>
      <c r="H26" s="18"/>
    </row>
    <row r="27" spans="2:8" ht="12.75">
      <c r="B27" s="28"/>
      <c r="G27" s="18"/>
      <c r="H27" s="18"/>
    </row>
    <row r="28" spans="2:15" ht="12.75">
      <c r="B28" s="476" t="s">
        <v>68</v>
      </c>
      <c r="C28" s="476"/>
      <c r="D28" s="476"/>
      <c r="E28" s="476"/>
      <c r="F28" s="476"/>
      <c r="M28" s="475">
        <v>40979</v>
      </c>
      <c r="N28" s="475"/>
      <c r="O28" s="475"/>
    </row>
    <row r="29" spans="2:15" ht="12.75">
      <c r="B29" s="34"/>
      <c r="M29" s="35"/>
      <c r="N29" s="35"/>
      <c r="O29" s="35"/>
    </row>
    <row r="30" spans="2:6" ht="12.75">
      <c r="B30" s="477" t="s">
        <v>69</v>
      </c>
      <c r="C30" s="477"/>
      <c r="D30" s="477"/>
      <c r="E30" s="477"/>
      <c r="F30" s="477"/>
    </row>
    <row r="32" spans="2:15" ht="44.25" customHeight="1">
      <c r="B32" s="474" t="s">
        <v>75</v>
      </c>
      <c r="C32" s="474"/>
      <c r="D32" s="474"/>
      <c r="E32" s="474"/>
      <c r="F32" s="474"/>
      <c r="G32" s="474"/>
      <c r="H32" s="474"/>
      <c r="I32" s="474"/>
      <c r="J32" s="474"/>
      <c r="K32" s="474"/>
      <c r="L32" s="474"/>
      <c r="M32" s="474"/>
      <c r="N32" s="474"/>
      <c r="O32" s="474"/>
    </row>
    <row r="33" spans="2:15" ht="114" customHeight="1">
      <c r="B33" s="471" t="s">
        <v>96</v>
      </c>
      <c r="C33" s="471"/>
      <c r="D33" s="471"/>
      <c r="E33" s="471"/>
      <c r="F33" s="471"/>
      <c r="G33" s="471"/>
      <c r="H33" s="471"/>
      <c r="I33" s="471"/>
      <c r="J33" s="471"/>
      <c r="K33" s="471"/>
      <c r="L33" s="471"/>
      <c r="M33" s="471"/>
      <c r="N33" s="471"/>
      <c r="O33" s="471"/>
    </row>
    <row r="34" spans="2:15" s="36" customFormat="1" ht="89.25" customHeight="1">
      <c r="B34" s="471" t="s">
        <v>118</v>
      </c>
      <c r="C34" s="471"/>
      <c r="D34" s="471"/>
      <c r="E34" s="471"/>
      <c r="F34" s="471"/>
      <c r="G34" s="471"/>
      <c r="H34" s="471"/>
      <c r="I34" s="471"/>
      <c r="J34" s="471"/>
      <c r="K34" s="471"/>
      <c r="L34" s="471"/>
      <c r="M34" s="471"/>
      <c r="N34" s="471"/>
      <c r="O34" s="471"/>
    </row>
    <row r="35" spans="2:15" ht="78.75" customHeight="1">
      <c r="B35" s="471" t="s">
        <v>99</v>
      </c>
      <c r="C35" s="471"/>
      <c r="D35" s="471"/>
      <c r="E35" s="471"/>
      <c r="F35" s="471"/>
      <c r="G35" s="471"/>
      <c r="H35" s="471"/>
      <c r="I35" s="471"/>
      <c r="J35" s="471"/>
      <c r="K35" s="471"/>
      <c r="L35" s="471"/>
      <c r="M35" s="471"/>
      <c r="N35" s="471"/>
      <c r="O35" s="471"/>
    </row>
    <row r="36" spans="2:15" ht="33.75" customHeight="1">
      <c r="B36" s="471" t="s">
        <v>121</v>
      </c>
      <c r="C36" s="472"/>
      <c r="D36" s="472"/>
      <c r="E36" s="472"/>
      <c r="F36" s="472"/>
      <c r="G36" s="472"/>
      <c r="H36" s="472"/>
      <c r="I36" s="472"/>
      <c r="J36" s="472"/>
      <c r="K36" s="472"/>
      <c r="L36" s="472"/>
      <c r="M36" s="472"/>
      <c r="N36" s="472"/>
      <c r="O36" s="472"/>
    </row>
  </sheetData>
  <sheetProtection/>
  <mergeCells count="9">
    <mergeCell ref="B36:O36"/>
    <mergeCell ref="B4:F4"/>
    <mergeCell ref="B32:O32"/>
    <mergeCell ref="B33:O33"/>
    <mergeCell ref="B34:O34"/>
    <mergeCell ref="B35:O35"/>
    <mergeCell ref="M28:O28"/>
    <mergeCell ref="B28:F28"/>
    <mergeCell ref="B30:F30"/>
  </mergeCells>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codeName="Tabelle6"/>
  <dimension ref="A1:AF120"/>
  <sheetViews>
    <sheetView zoomScalePageLayoutView="0" workbookViewId="0" topLeftCell="A1">
      <selection activeCell="A15" sqref="A15:IV15"/>
    </sheetView>
  </sheetViews>
  <sheetFormatPr defaultColWidth="9.140625" defaultRowHeight="12.75"/>
  <cols>
    <col min="1" max="23" width="11.57421875" style="0" customWidth="1"/>
    <col min="24" max="24" width="11.28125" style="0" customWidth="1"/>
  </cols>
  <sheetData>
    <row r="1" spans="1:20" ht="12.75">
      <c r="A1" s="17"/>
      <c r="B1" s="17"/>
      <c r="C1" s="17"/>
      <c r="D1" s="17"/>
      <c r="E1" s="17"/>
      <c r="F1" s="17"/>
      <c r="G1" s="17"/>
      <c r="H1" s="17"/>
      <c r="I1" s="17"/>
      <c r="J1" s="17"/>
      <c r="K1" s="17"/>
      <c r="L1" s="17"/>
      <c r="M1" s="17"/>
      <c r="N1" s="17"/>
      <c r="O1" s="17"/>
      <c r="P1" s="17"/>
      <c r="Q1" s="17"/>
      <c r="R1" s="17"/>
      <c r="S1" s="17"/>
      <c r="T1" s="17"/>
    </row>
    <row r="2" spans="1:20" ht="13.5" thickBot="1">
      <c r="A2" s="17"/>
      <c r="B2" s="17"/>
      <c r="C2" s="17"/>
      <c r="D2" s="17"/>
      <c r="E2" s="17"/>
      <c r="F2" s="17"/>
      <c r="G2" s="17"/>
      <c r="H2" s="17"/>
      <c r="I2" s="17"/>
      <c r="J2" s="17"/>
      <c r="K2" s="17"/>
      <c r="L2" s="17"/>
      <c r="M2" s="17"/>
      <c r="N2" s="17"/>
      <c r="O2" s="17"/>
      <c r="P2" s="17"/>
      <c r="Q2" s="17"/>
      <c r="R2" s="17"/>
      <c r="S2" s="17"/>
      <c r="T2" s="17"/>
    </row>
    <row r="3" spans="1:32" ht="12.75">
      <c r="A3" s="17"/>
      <c r="B3" s="17"/>
      <c r="C3" s="17"/>
      <c r="D3" s="17"/>
      <c r="E3" s="17"/>
      <c r="F3" s="17"/>
      <c r="G3" s="17"/>
      <c r="H3" s="17"/>
      <c r="I3" s="17"/>
      <c r="J3" s="17"/>
      <c r="K3" s="17"/>
      <c r="L3" s="17"/>
      <c r="M3" s="17"/>
      <c r="N3" s="17"/>
      <c r="O3" s="17"/>
      <c r="P3" s="17"/>
      <c r="Q3" s="17"/>
      <c r="R3" s="17"/>
      <c r="S3" s="17"/>
      <c r="T3" s="17"/>
      <c r="AC3" s="116" t="s">
        <v>704</v>
      </c>
      <c r="AD3" s="117"/>
      <c r="AE3" s="117"/>
      <c r="AF3" s="118"/>
    </row>
    <row r="4" spans="1:32" ht="12.75">
      <c r="A4" s="17"/>
      <c r="B4" s="17"/>
      <c r="C4" s="17"/>
      <c r="D4" s="17"/>
      <c r="E4" s="17"/>
      <c r="F4" s="17"/>
      <c r="G4" s="17"/>
      <c r="H4" s="17"/>
      <c r="I4" s="17"/>
      <c r="J4" s="17"/>
      <c r="K4" s="17"/>
      <c r="L4" s="17"/>
      <c r="M4" s="17"/>
      <c r="N4" s="17"/>
      <c r="O4" s="17"/>
      <c r="P4" s="17"/>
      <c r="Q4" s="17"/>
      <c r="R4" s="17"/>
      <c r="S4" s="17"/>
      <c r="T4" s="17"/>
      <c r="Z4">
        <v>1</v>
      </c>
      <c r="AC4" s="119" t="s">
        <v>281</v>
      </c>
      <c r="AD4" s="120"/>
      <c r="AE4" s="120"/>
      <c r="AF4" s="121"/>
    </row>
    <row r="5" spans="1:32" ht="13.5" thickBot="1">
      <c r="A5" s="17"/>
      <c r="B5" s="17"/>
      <c r="C5" s="17"/>
      <c r="D5" s="17"/>
      <c r="E5" s="17"/>
      <c r="F5" s="17"/>
      <c r="G5" s="17"/>
      <c r="H5" s="17"/>
      <c r="I5" s="17"/>
      <c r="J5" s="17"/>
      <c r="K5" s="17"/>
      <c r="L5" s="17"/>
      <c r="M5" s="17"/>
      <c r="N5" s="17"/>
      <c r="O5" s="17"/>
      <c r="P5" s="17"/>
      <c r="Q5" s="17"/>
      <c r="R5" s="17"/>
      <c r="S5" s="17"/>
      <c r="T5" s="17"/>
      <c r="Z5">
        <v>0</v>
      </c>
      <c r="AC5" s="119"/>
      <c r="AD5" s="120"/>
      <c r="AE5" s="120"/>
      <c r="AF5" s="121"/>
    </row>
    <row r="6" spans="1:32" ht="13.5" thickBot="1">
      <c r="A6" s="17"/>
      <c r="B6" s="17"/>
      <c r="C6" s="17"/>
      <c r="D6" s="17"/>
      <c r="E6" s="17"/>
      <c r="F6" s="17"/>
      <c r="G6" s="17"/>
      <c r="H6" s="17"/>
      <c r="I6" s="17"/>
      <c r="J6" s="17"/>
      <c r="K6" s="17"/>
      <c r="L6" s="17"/>
      <c r="M6" s="17"/>
      <c r="N6" s="17"/>
      <c r="O6" s="17"/>
      <c r="P6" s="17"/>
      <c r="Q6" s="17"/>
      <c r="R6" s="17"/>
      <c r="S6" s="17"/>
      <c r="T6" s="17"/>
      <c r="AC6" s="119"/>
      <c r="AD6" s="120" t="s">
        <v>280</v>
      </c>
      <c r="AE6" s="115">
        <v>0.2</v>
      </c>
      <c r="AF6" s="121"/>
    </row>
    <row r="7" spans="1:32" ht="12.75">
      <c r="A7" s="17"/>
      <c r="B7" s="17"/>
      <c r="C7" s="17"/>
      <c r="D7" s="17"/>
      <c r="E7" s="17"/>
      <c r="F7" s="17"/>
      <c r="G7" s="17"/>
      <c r="H7" s="17"/>
      <c r="I7" s="17"/>
      <c r="J7" s="17"/>
      <c r="K7" s="17"/>
      <c r="L7" s="17"/>
      <c r="M7" s="17"/>
      <c r="N7" s="17"/>
      <c r="O7" s="17"/>
      <c r="P7" s="17"/>
      <c r="Q7" s="17"/>
      <c r="R7" s="17"/>
      <c r="S7" s="17"/>
      <c r="T7" s="17"/>
      <c r="Z7">
        <v>1</v>
      </c>
      <c r="AC7" s="119">
        <v>0.2</v>
      </c>
      <c r="AD7" s="122">
        <f>3.9954*LN(AC7)+1.5601</f>
        <v>-4.870248235339204</v>
      </c>
      <c r="AE7" s="122">
        <f>AD7+AE$6</f>
        <v>-4.670248235339204</v>
      </c>
      <c r="AF7" s="123">
        <f>AD7-AE$6</f>
        <v>-5.070248235339204</v>
      </c>
    </row>
    <row r="8" spans="1:32" ht="12.75">
      <c r="A8" s="17"/>
      <c r="B8" s="17"/>
      <c r="C8" s="17"/>
      <c r="D8" s="17"/>
      <c r="E8" s="17"/>
      <c r="F8" s="17"/>
      <c r="G8" s="17"/>
      <c r="H8" s="17"/>
      <c r="I8" s="17"/>
      <c r="J8" s="17"/>
      <c r="K8" s="17"/>
      <c r="L8" s="17"/>
      <c r="M8" s="17"/>
      <c r="N8" s="17"/>
      <c r="O8" s="17"/>
      <c r="P8" s="17"/>
      <c r="Q8" s="17"/>
      <c r="R8" s="17"/>
      <c r="S8" s="17"/>
      <c r="T8" s="17"/>
      <c r="Z8">
        <v>0</v>
      </c>
      <c r="AC8" s="119">
        <v>0.4</v>
      </c>
      <c r="AD8" s="122">
        <f>3.9954*LN(AC8)+1.5601</f>
        <v>-2.1008479901299992</v>
      </c>
      <c r="AE8" s="122">
        <f>AD8+AE$6</f>
        <v>-1.9008479901299993</v>
      </c>
      <c r="AF8" s="123">
        <f aca="true" t="shared" si="0" ref="AF8:AF71">AD8-AE$6</f>
        <v>-2.3008479901299994</v>
      </c>
    </row>
    <row r="9" spans="1:32" ht="12.75">
      <c r="A9" s="17"/>
      <c r="B9" s="17"/>
      <c r="C9" s="17"/>
      <c r="D9" s="17"/>
      <c r="E9" s="17"/>
      <c r="F9" s="17"/>
      <c r="G9" s="17"/>
      <c r="H9" s="17"/>
      <c r="I9" s="17"/>
      <c r="J9" s="17"/>
      <c r="K9" s="17"/>
      <c r="L9" s="17"/>
      <c r="M9" s="17"/>
      <c r="N9" s="17"/>
      <c r="O9" s="17"/>
      <c r="P9" s="17"/>
      <c r="Q9" s="17"/>
      <c r="R9" s="17"/>
      <c r="S9" s="17"/>
      <c r="T9" s="17"/>
      <c r="Z9">
        <v>1</v>
      </c>
      <c r="AC9" s="119">
        <v>0.6</v>
      </c>
      <c r="AD9" s="122">
        <f aca="true" t="shared" si="1" ref="AD9:AD72">3.9954*LN(AC9)+1.5601</f>
        <v>-0.4808526971946392</v>
      </c>
      <c r="AE9" s="122">
        <f aca="true" t="shared" si="2" ref="AE9:AE72">AD9+AE$6</f>
        <v>-0.2808526971946392</v>
      </c>
      <c r="AF9" s="123">
        <f t="shared" si="0"/>
        <v>-0.6808526971946391</v>
      </c>
    </row>
    <row r="10" spans="1:32" ht="12.75">
      <c r="A10" s="17"/>
      <c r="B10" s="17"/>
      <c r="C10" s="17"/>
      <c r="D10" s="17"/>
      <c r="E10" s="17"/>
      <c r="F10" s="17"/>
      <c r="G10" s="17"/>
      <c r="H10" s="17"/>
      <c r="I10" s="17"/>
      <c r="J10" s="17"/>
      <c r="K10" s="17"/>
      <c r="L10" s="17"/>
      <c r="M10" s="17"/>
      <c r="N10" s="17"/>
      <c r="O10" s="17"/>
      <c r="P10" s="17"/>
      <c r="Q10" s="17"/>
      <c r="R10" s="17"/>
      <c r="S10" s="17"/>
      <c r="T10" s="17"/>
      <c r="Z10">
        <v>0</v>
      </c>
      <c r="AC10" s="119">
        <v>0.8</v>
      </c>
      <c r="AD10" s="122">
        <f t="shared" si="1"/>
        <v>0.6685522550792066</v>
      </c>
      <c r="AE10" s="122">
        <f t="shared" si="2"/>
        <v>0.8685522550792066</v>
      </c>
      <c r="AF10" s="123">
        <f t="shared" si="0"/>
        <v>0.46855225507920656</v>
      </c>
    </row>
    <row r="11" spans="1:32" ht="12.75">
      <c r="A11" s="17"/>
      <c r="B11" s="17"/>
      <c r="C11" s="17"/>
      <c r="D11" s="17"/>
      <c r="E11" s="17"/>
      <c r="F11" s="17"/>
      <c r="G11" s="17"/>
      <c r="H11" s="17"/>
      <c r="I11" s="17"/>
      <c r="J11" s="17"/>
      <c r="K11" s="17"/>
      <c r="L11" s="17"/>
      <c r="M11" s="17"/>
      <c r="N11" s="17"/>
      <c r="O11" s="17"/>
      <c r="P11" s="17"/>
      <c r="Q11" s="17"/>
      <c r="R11" s="17"/>
      <c r="S11" s="17"/>
      <c r="T11" s="17"/>
      <c r="AC11" s="119">
        <v>1</v>
      </c>
      <c r="AD11" s="122">
        <f t="shared" si="1"/>
        <v>1.5601</v>
      </c>
      <c r="AE11" s="122">
        <f t="shared" si="2"/>
        <v>1.7601</v>
      </c>
      <c r="AF11" s="123">
        <f t="shared" si="0"/>
        <v>1.3601</v>
      </c>
    </row>
    <row r="12" spans="1:32" ht="12.75">
      <c r="A12" s="17"/>
      <c r="B12" s="17"/>
      <c r="C12" s="17"/>
      <c r="D12" s="17"/>
      <c r="E12" s="17"/>
      <c r="F12" s="17"/>
      <c r="G12" s="17"/>
      <c r="H12" s="17"/>
      <c r="I12" s="17"/>
      <c r="J12" s="17"/>
      <c r="K12" s="17"/>
      <c r="L12" s="17"/>
      <c r="M12" s="17"/>
      <c r="N12" s="17"/>
      <c r="O12" s="17"/>
      <c r="P12" s="17"/>
      <c r="Q12" s="17"/>
      <c r="R12" s="17"/>
      <c r="S12" s="17"/>
      <c r="T12" s="17"/>
      <c r="Z12">
        <v>1</v>
      </c>
      <c r="AC12" s="119">
        <v>1.2</v>
      </c>
      <c r="AD12" s="122">
        <f t="shared" si="1"/>
        <v>2.2885475480145665</v>
      </c>
      <c r="AE12" s="122">
        <f t="shared" si="2"/>
        <v>2.4885475480145667</v>
      </c>
      <c r="AF12" s="123">
        <f t="shared" si="0"/>
        <v>2.0885475480145663</v>
      </c>
    </row>
    <row r="13" spans="1:32" ht="12.75">
      <c r="A13" s="17"/>
      <c r="B13" s="17"/>
      <c r="C13" s="17"/>
      <c r="D13" s="17"/>
      <c r="E13" s="17"/>
      <c r="F13" s="17"/>
      <c r="G13" s="17"/>
      <c r="H13" s="17"/>
      <c r="I13" s="17"/>
      <c r="J13" s="17"/>
      <c r="K13" s="17"/>
      <c r="L13" s="17"/>
      <c r="M13" s="17"/>
      <c r="N13" s="17"/>
      <c r="O13" s="17"/>
      <c r="P13" s="17"/>
      <c r="Q13" s="17"/>
      <c r="R13" s="17"/>
      <c r="S13" s="17"/>
      <c r="T13" s="17"/>
      <c r="Z13">
        <v>0</v>
      </c>
      <c r="AC13" s="119">
        <v>1.4</v>
      </c>
      <c r="AD13" s="122">
        <f t="shared" si="1"/>
        <v>2.904441174196394</v>
      </c>
      <c r="AE13" s="122">
        <f t="shared" si="2"/>
        <v>3.104441174196394</v>
      </c>
      <c r="AF13" s="123">
        <f t="shared" si="0"/>
        <v>2.704441174196394</v>
      </c>
    </row>
    <row r="14" spans="1:32" ht="12.75">
      <c r="A14" s="17"/>
      <c r="B14" s="17"/>
      <c r="C14" s="17"/>
      <c r="D14" s="17"/>
      <c r="E14" s="17"/>
      <c r="F14" s="17"/>
      <c r="G14" s="17"/>
      <c r="H14" s="17"/>
      <c r="I14" s="17"/>
      <c r="J14" s="17"/>
      <c r="K14" s="17"/>
      <c r="L14" s="17"/>
      <c r="M14" s="17"/>
      <c r="N14" s="17"/>
      <c r="O14" s="17"/>
      <c r="P14" s="17"/>
      <c r="Q14" s="17"/>
      <c r="R14" s="17"/>
      <c r="S14" s="17"/>
      <c r="T14" s="17"/>
      <c r="Z14">
        <v>1</v>
      </c>
      <c r="AC14" s="119">
        <v>1.6</v>
      </c>
      <c r="AD14" s="122">
        <f t="shared" si="1"/>
        <v>3.437952500288412</v>
      </c>
      <c r="AE14" s="122">
        <f t="shared" si="2"/>
        <v>3.6379525002884123</v>
      </c>
      <c r="AF14" s="123">
        <f t="shared" si="0"/>
        <v>3.237952500288412</v>
      </c>
    </row>
    <row r="15" spans="1:32" ht="12.75">
      <c r="A15" s="17"/>
      <c r="B15" s="17"/>
      <c r="C15" s="17"/>
      <c r="D15" s="17"/>
      <c r="E15" s="17"/>
      <c r="F15" s="17"/>
      <c r="G15" s="17"/>
      <c r="H15" s="17"/>
      <c r="I15" s="17"/>
      <c r="J15" s="17"/>
      <c r="K15" s="17"/>
      <c r="L15" s="17"/>
      <c r="M15" s="17"/>
      <c r="N15" s="17"/>
      <c r="O15" s="17"/>
      <c r="P15" s="17"/>
      <c r="Q15" s="17"/>
      <c r="R15" s="17"/>
      <c r="S15" s="17"/>
      <c r="T15" s="17"/>
      <c r="Z15">
        <v>0</v>
      </c>
      <c r="AC15" s="119">
        <v>1.8</v>
      </c>
      <c r="AD15" s="122">
        <f t="shared" si="1"/>
        <v>3.9085428409499263</v>
      </c>
      <c r="AE15" s="122">
        <f t="shared" si="2"/>
        <v>4.1085428409499265</v>
      </c>
      <c r="AF15" s="123">
        <f t="shared" si="0"/>
        <v>3.708542840949926</v>
      </c>
    </row>
    <row r="16" spans="1:32" ht="12.75">
      <c r="A16" s="17"/>
      <c r="B16" s="17"/>
      <c r="C16" s="17"/>
      <c r="D16" s="17"/>
      <c r="E16" s="17"/>
      <c r="F16" s="17"/>
      <c r="G16" s="17"/>
      <c r="H16" s="17"/>
      <c r="I16" s="17"/>
      <c r="J16" s="17"/>
      <c r="K16" s="17"/>
      <c r="L16" s="17"/>
      <c r="M16" s="17"/>
      <c r="N16" s="17"/>
      <c r="O16" s="17"/>
      <c r="P16" s="17"/>
      <c r="Q16" s="17"/>
      <c r="R16" s="17"/>
      <c r="S16" s="17"/>
      <c r="T16" s="17"/>
      <c r="Z16">
        <v>1</v>
      </c>
      <c r="AC16" s="119">
        <v>2</v>
      </c>
      <c r="AD16" s="122">
        <f t="shared" si="1"/>
        <v>4.329500245209205</v>
      </c>
      <c r="AE16" s="122">
        <f t="shared" si="2"/>
        <v>4.5295002452092055</v>
      </c>
      <c r="AF16" s="123">
        <f t="shared" si="0"/>
        <v>4.129500245209205</v>
      </c>
    </row>
    <row r="17" spans="1:32" ht="12.75">
      <c r="A17" s="17"/>
      <c r="B17" s="17"/>
      <c r="C17" s="17"/>
      <c r="D17" s="17"/>
      <c r="E17" s="17"/>
      <c r="F17" s="17"/>
      <c r="G17" s="17"/>
      <c r="H17" s="17"/>
      <c r="I17" s="17"/>
      <c r="J17" s="17"/>
      <c r="K17" s="17"/>
      <c r="L17" s="17"/>
      <c r="M17" s="17"/>
      <c r="N17" s="17"/>
      <c r="O17" s="17"/>
      <c r="P17" s="17"/>
      <c r="Q17" s="17"/>
      <c r="R17" s="17"/>
      <c r="S17" s="17"/>
      <c r="T17" s="17"/>
      <c r="Z17">
        <v>0</v>
      </c>
      <c r="AC17" s="119">
        <v>2.2</v>
      </c>
      <c r="AD17" s="122">
        <f t="shared" si="1"/>
        <v>4.710302537599405</v>
      </c>
      <c r="AE17" s="122">
        <f t="shared" si="2"/>
        <v>4.910302537599406</v>
      </c>
      <c r="AF17" s="123">
        <f t="shared" si="0"/>
        <v>4.510302537599405</v>
      </c>
    </row>
    <row r="18" spans="1:32" ht="12.75">
      <c r="A18" s="17"/>
      <c r="B18" s="17"/>
      <c r="C18" s="17"/>
      <c r="D18" s="17"/>
      <c r="E18" s="17"/>
      <c r="F18" s="17"/>
      <c r="G18" s="17"/>
      <c r="H18" s="17"/>
      <c r="I18" s="17"/>
      <c r="J18" s="17"/>
      <c r="K18" s="17"/>
      <c r="L18" s="17"/>
      <c r="M18" s="17"/>
      <c r="N18" s="17"/>
      <c r="O18" s="17"/>
      <c r="P18" s="17"/>
      <c r="Q18" s="17"/>
      <c r="R18" s="17"/>
      <c r="S18" s="17"/>
      <c r="T18" s="17"/>
      <c r="Z18">
        <v>1</v>
      </c>
      <c r="AC18" s="119">
        <v>2.4</v>
      </c>
      <c r="AD18" s="122">
        <f t="shared" si="1"/>
        <v>5.0579477932237715</v>
      </c>
      <c r="AE18" s="122">
        <f t="shared" si="2"/>
        <v>5.257947793223772</v>
      </c>
      <c r="AF18" s="123">
        <f t="shared" si="0"/>
        <v>4.857947793223771</v>
      </c>
    </row>
    <row r="19" spans="1:32" ht="12.75">
      <c r="A19" s="17"/>
      <c r="B19" s="17"/>
      <c r="C19" s="17"/>
      <c r="D19" s="17"/>
      <c r="E19" s="17"/>
      <c r="F19" s="17"/>
      <c r="G19" s="17"/>
      <c r="H19" s="17"/>
      <c r="I19" s="17"/>
      <c r="J19" s="17"/>
      <c r="K19" s="17"/>
      <c r="L19" s="17"/>
      <c r="M19" s="17"/>
      <c r="N19" s="17"/>
      <c r="O19" s="17"/>
      <c r="P19" s="17"/>
      <c r="Q19" s="17"/>
      <c r="R19" s="17"/>
      <c r="S19" s="17"/>
      <c r="T19" s="17"/>
      <c r="Z19">
        <v>0</v>
      </c>
      <c r="AC19" s="119">
        <v>2.6</v>
      </c>
      <c r="AD19" s="122">
        <f t="shared" si="1"/>
        <v>5.377750427462619</v>
      </c>
      <c r="AE19" s="122">
        <f t="shared" si="2"/>
        <v>5.577750427462619</v>
      </c>
      <c r="AF19" s="123">
        <f t="shared" si="0"/>
        <v>5.177750427462619</v>
      </c>
    </row>
    <row r="20" spans="1:32" ht="12.75">
      <c r="A20" s="17"/>
      <c r="B20" s="17"/>
      <c r="C20" s="17"/>
      <c r="D20" s="17"/>
      <c r="E20" s="17"/>
      <c r="F20" s="17"/>
      <c r="G20" s="17"/>
      <c r="H20" s="17"/>
      <c r="I20" s="17"/>
      <c r="J20" s="17"/>
      <c r="K20" s="17"/>
      <c r="L20" s="17"/>
      <c r="M20" s="17"/>
      <c r="N20" s="17"/>
      <c r="O20" s="17"/>
      <c r="P20" s="17"/>
      <c r="Q20" s="17"/>
      <c r="R20" s="17"/>
      <c r="S20" s="17"/>
      <c r="T20" s="17"/>
      <c r="AC20" s="119">
        <v>2.8</v>
      </c>
      <c r="AD20" s="122">
        <f t="shared" si="1"/>
        <v>5.6738414194055995</v>
      </c>
      <c r="AE20" s="122">
        <f t="shared" si="2"/>
        <v>5.8738414194056</v>
      </c>
      <c r="AF20" s="123">
        <f t="shared" si="0"/>
        <v>5.473841419405599</v>
      </c>
    </row>
    <row r="21" spans="1:32" ht="12.75">
      <c r="A21" s="17"/>
      <c r="B21" s="17"/>
      <c r="C21" s="17"/>
      <c r="D21" s="17"/>
      <c r="E21" s="17"/>
      <c r="F21" s="17"/>
      <c r="G21" s="17"/>
      <c r="H21" s="17"/>
      <c r="I21" s="17"/>
      <c r="J21" s="17"/>
      <c r="K21" s="17"/>
      <c r="L21" s="17"/>
      <c r="M21" s="17"/>
      <c r="N21" s="17"/>
      <c r="O21" s="17"/>
      <c r="P21" s="17"/>
      <c r="Q21" s="17"/>
      <c r="R21" s="17"/>
      <c r="S21" s="17"/>
      <c r="T21" s="17"/>
      <c r="Z21">
        <v>1</v>
      </c>
      <c r="AC21" s="119">
        <v>3</v>
      </c>
      <c r="AD21" s="122">
        <f t="shared" si="1"/>
        <v>5.949495538144566</v>
      </c>
      <c r="AE21" s="122">
        <f t="shared" si="2"/>
        <v>6.149495538144566</v>
      </c>
      <c r="AF21" s="123">
        <f t="shared" si="0"/>
        <v>5.749495538144566</v>
      </c>
    </row>
    <row r="22" spans="1:32" ht="12.75">
      <c r="A22" s="17"/>
      <c r="B22" s="17"/>
      <c r="C22" s="17"/>
      <c r="D22" s="17"/>
      <c r="E22" s="17"/>
      <c r="F22" s="17"/>
      <c r="G22" s="17"/>
      <c r="H22" s="17"/>
      <c r="I22" s="17"/>
      <c r="J22" s="17"/>
      <c r="K22" s="17"/>
      <c r="L22" s="17"/>
      <c r="M22" s="17"/>
      <c r="N22" s="17"/>
      <c r="O22" s="17"/>
      <c r="P22" s="17"/>
      <c r="Q22" s="17"/>
      <c r="R22" s="17"/>
      <c r="S22" s="17"/>
      <c r="T22" s="17"/>
      <c r="Z22">
        <v>0</v>
      </c>
      <c r="AC22" s="119">
        <v>3.2</v>
      </c>
      <c r="AD22" s="122">
        <f t="shared" si="1"/>
        <v>6.207352745497618</v>
      </c>
      <c r="AE22" s="122">
        <f t="shared" si="2"/>
        <v>6.407352745497618</v>
      </c>
      <c r="AF22" s="123">
        <f t="shared" si="0"/>
        <v>6.007352745497617</v>
      </c>
    </row>
    <row r="23" spans="1:32" ht="12.75">
      <c r="A23" s="17"/>
      <c r="B23" s="17"/>
      <c r="C23" s="17"/>
      <c r="D23" s="17"/>
      <c r="E23" s="17"/>
      <c r="F23" s="17"/>
      <c r="G23" s="17"/>
      <c r="H23" s="17"/>
      <c r="I23" s="17"/>
      <c r="J23" s="17"/>
      <c r="K23" s="17"/>
      <c r="L23" s="17"/>
      <c r="M23" s="17"/>
      <c r="N23" s="17"/>
      <c r="O23" s="17"/>
      <c r="P23" s="17"/>
      <c r="Q23" s="17"/>
      <c r="R23" s="17"/>
      <c r="S23" s="17"/>
      <c r="T23" s="17"/>
      <c r="Z23">
        <v>1</v>
      </c>
      <c r="AC23" s="119">
        <v>3.4</v>
      </c>
      <c r="AD23" s="122">
        <f t="shared" si="1"/>
        <v>6.4495723595030015</v>
      </c>
      <c r="AE23" s="122">
        <f t="shared" si="2"/>
        <v>6.649572359503002</v>
      </c>
      <c r="AF23" s="123">
        <f t="shared" si="0"/>
        <v>6.249572359503001</v>
      </c>
    </row>
    <row r="24" spans="1:32" ht="12.75">
      <c r="A24" s="17"/>
      <c r="B24" s="17"/>
      <c r="C24" s="17"/>
      <c r="D24" s="17"/>
      <c r="E24" s="17"/>
      <c r="F24" s="17"/>
      <c r="G24" s="17"/>
      <c r="H24" s="17"/>
      <c r="I24" s="17"/>
      <c r="J24" s="17"/>
      <c r="K24" s="17"/>
      <c r="L24" s="17"/>
      <c r="M24" s="17"/>
      <c r="N24" s="17"/>
      <c r="O24" s="17"/>
      <c r="P24" s="17"/>
      <c r="Q24" s="17"/>
      <c r="R24" s="17"/>
      <c r="S24" s="17"/>
      <c r="T24" s="17"/>
      <c r="Z24">
        <v>0</v>
      </c>
      <c r="AC24" s="119">
        <v>3.6</v>
      </c>
      <c r="AD24" s="122">
        <f t="shared" si="1"/>
        <v>6.677943086159132</v>
      </c>
      <c r="AE24" s="122">
        <f t="shared" si="2"/>
        <v>6.877943086159132</v>
      </c>
      <c r="AF24" s="123">
        <f t="shared" si="0"/>
        <v>6.477943086159132</v>
      </c>
    </row>
    <row r="25" spans="1:32" ht="12.75">
      <c r="A25" s="17"/>
      <c r="B25" s="17"/>
      <c r="C25" s="17"/>
      <c r="D25" s="17"/>
      <c r="E25" s="17"/>
      <c r="F25" s="17"/>
      <c r="G25" s="17"/>
      <c r="H25" s="17"/>
      <c r="I25" s="17"/>
      <c r="J25" s="17"/>
      <c r="K25" s="17"/>
      <c r="L25" s="17"/>
      <c r="M25" s="17"/>
      <c r="N25" s="17"/>
      <c r="O25" s="17"/>
      <c r="P25" s="17"/>
      <c r="Q25" s="17"/>
      <c r="R25" s="17"/>
      <c r="S25" s="17"/>
      <c r="T25" s="17"/>
      <c r="Z25">
        <v>1</v>
      </c>
      <c r="AC25" s="119">
        <v>3.8</v>
      </c>
      <c r="AD25" s="122">
        <f t="shared" si="1"/>
        <v>6.893963262022392</v>
      </c>
      <c r="AE25" s="122">
        <f t="shared" si="2"/>
        <v>7.093963262022392</v>
      </c>
      <c r="AF25" s="123">
        <f t="shared" si="0"/>
        <v>6.6939632620223914</v>
      </c>
    </row>
    <row r="26" spans="1:32" ht="12.75">
      <c r="A26" s="17"/>
      <c r="B26" s="17"/>
      <c r="C26" s="17"/>
      <c r="D26" s="17"/>
      <c r="E26" s="17"/>
      <c r="F26" s="17"/>
      <c r="G26" s="17"/>
      <c r="H26" s="17"/>
      <c r="I26" s="17"/>
      <c r="J26" s="17"/>
      <c r="K26" s="17"/>
      <c r="L26" s="17"/>
      <c r="M26" s="17"/>
      <c r="N26" s="17"/>
      <c r="O26" s="17"/>
      <c r="P26" s="17"/>
      <c r="Q26" s="17"/>
      <c r="R26" s="17"/>
      <c r="S26" s="17"/>
      <c r="T26" s="17"/>
      <c r="Z26">
        <v>0</v>
      </c>
      <c r="AC26" s="119">
        <v>4</v>
      </c>
      <c r="AD26" s="122">
        <f t="shared" si="1"/>
        <v>7.098900490418411</v>
      </c>
      <c r="AE26" s="122">
        <f t="shared" si="2"/>
        <v>7.298900490418411</v>
      </c>
      <c r="AF26" s="123">
        <f>AD26-AE$6</f>
        <v>6.898900490418411</v>
      </c>
    </row>
    <row r="27" spans="1:32" ht="12.75">
      <c r="A27" s="17"/>
      <c r="B27" s="17"/>
      <c r="C27" s="17"/>
      <c r="D27" s="17"/>
      <c r="E27" s="17"/>
      <c r="F27" s="17"/>
      <c r="G27" s="17"/>
      <c r="H27" s="17"/>
      <c r="I27" s="17"/>
      <c r="J27" s="17"/>
      <c r="K27" s="17"/>
      <c r="L27" s="17"/>
      <c r="M27" s="17"/>
      <c r="N27" s="17"/>
      <c r="O27" s="17"/>
      <c r="P27" s="17"/>
      <c r="Q27" s="17"/>
      <c r="R27" s="17"/>
      <c r="S27" s="17"/>
      <c r="T27" s="17"/>
      <c r="Z27">
        <v>1</v>
      </c>
      <c r="AC27" s="119">
        <v>4.2</v>
      </c>
      <c r="AD27" s="122">
        <f t="shared" si="1"/>
        <v>7.29383671234096</v>
      </c>
      <c r="AE27" s="122">
        <f t="shared" si="2"/>
        <v>7.49383671234096</v>
      </c>
      <c r="AF27" s="123">
        <f t="shared" si="0"/>
        <v>7.09383671234096</v>
      </c>
    </row>
    <row r="28" spans="1:32" ht="12.75">
      <c r="A28" s="17"/>
      <c r="B28" s="17"/>
      <c r="C28" s="17"/>
      <c r="D28" s="17"/>
      <c r="E28" s="17"/>
      <c r="F28" s="17"/>
      <c r="G28" s="17"/>
      <c r="H28" s="17"/>
      <c r="I28" s="17"/>
      <c r="J28" s="17"/>
      <c r="K28" s="17"/>
      <c r="L28" s="17"/>
      <c r="M28" s="17"/>
      <c r="N28" s="17"/>
      <c r="O28" s="17"/>
      <c r="P28" s="17"/>
      <c r="Q28" s="17"/>
      <c r="R28" s="17"/>
      <c r="S28" s="17"/>
      <c r="T28" s="17"/>
      <c r="Z28">
        <v>0</v>
      </c>
      <c r="AC28" s="119">
        <v>4.4</v>
      </c>
      <c r="AD28" s="122">
        <f t="shared" si="1"/>
        <v>7.479702782808611</v>
      </c>
      <c r="AE28" s="122">
        <f t="shared" si="2"/>
        <v>7.6797027828086115</v>
      </c>
      <c r="AF28" s="123">
        <f t="shared" si="0"/>
        <v>7.279702782808611</v>
      </c>
    </row>
    <row r="29" spans="1:32" ht="12.75">
      <c r="A29" s="17"/>
      <c r="B29" s="17"/>
      <c r="C29" s="17"/>
      <c r="D29" s="17"/>
      <c r="E29" s="17"/>
      <c r="F29" s="17"/>
      <c r="G29" s="17"/>
      <c r="H29" s="17"/>
      <c r="I29" s="17"/>
      <c r="J29" s="17"/>
      <c r="K29" s="17"/>
      <c r="L29" s="17"/>
      <c r="M29" s="17"/>
      <c r="N29" s="17"/>
      <c r="O29" s="17"/>
      <c r="P29" s="17"/>
      <c r="Q29" s="17"/>
      <c r="R29" s="17"/>
      <c r="S29" s="17"/>
      <c r="T29" s="17"/>
      <c r="Z29">
        <v>1</v>
      </c>
      <c r="AC29" s="119">
        <v>4.6</v>
      </c>
      <c r="AD29" s="122">
        <f t="shared" si="1"/>
        <v>7.6573053549841195</v>
      </c>
      <c r="AE29" s="122">
        <f t="shared" si="2"/>
        <v>7.85730535498412</v>
      </c>
      <c r="AF29" s="123">
        <f t="shared" si="0"/>
        <v>7.457305354984119</v>
      </c>
    </row>
    <row r="30" spans="1:32" ht="12.75">
      <c r="A30" s="17"/>
      <c r="B30" s="17"/>
      <c r="C30" s="17"/>
      <c r="D30" s="17"/>
      <c r="E30" s="17"/>
      <c r="F30" s="17"/>
      <c r="G30" s="17"/>
      <c r="H30" s="17"/>
      <c r="I30" s="17"/>
      <c r="J30" s="17"/>
      <c r="K30" s="17"/>
      <c r="L30" s="17"/>
      <c r="M30" s="17"/>
      <c r="N30" s="17"/>
      <c r="O30" s="17"/>
      <c r="P30" s="17"/>
      <c r="Q30" s="17"/>
      <c r="R30" s="17"/>
      <c r="S30" s="17"/>
      <c r="T30" s="17"/>
      <c r="Z30">
        <v>0</v>
      </c>
      <c r="AC30" s="119">
        <v>4.8</v>
      </c>
      <c r="AD30" s="122">
        <f t="shared" si="1"/>
        <v>7.827348038432977</v>
      </c>
      <c r="AE30" s="122">
        <f t="shared" si="2"/>
        <v>8.027348038432978</v>
      </c>
      <c r="AF30" s="123">
        <f t="shared" si="0"/>
        <v>7.627348038432977</v>
      </c>
    </row>
    <row r="31" spans="1:32" ht="12.75">
      <c r="A31" s="17"/>
      <c r="B31" s="17"/>
      <c r="C31" s="17"/>
      <c r="D31" s="17"/>
      <c r="E31" s="17"/>
      <c r="F31" s="17"/>
      <c r="G31" s="17"/>
      <c r="H31" s="17"/>
      <c r="I31" s="17"/>
      <c r="J31" s="17"/>
      <c r="K31" s="17"/>
      <c r="L31" s="17"/>
      <c r="M31" s="17"/>
      <c r="N31" s="17"/>
      <c r="O31" s="17"/>
      <c r="P31" s="17"/>
      <c r="Q31" s="17"/>
      <c r="R31" s="17"/>
      <c r="S31" s="17"/>
      <c r="T31" s="17"/>
      <c r="Z31">
        <v>1</v>
      </c>
      <c r="AC31" s="119">
        <v>5</v>
      </c>
      <c r="AD31" s="122">
        <f t="shared" si="1"/>
        <v>7.990448235339205</v>
      </c>
      <c r="AE31" s="122">
        <f t="shared" si="2"/>
        <v>8.190448235339204</v>
      </c>
      <c r="AF31" s="123">
        <f t="shared" si="0"/>
        <v>7.790448235339205</v>
      </c>
    </row>
    <row r="32" spans="1:32" ht="12.75">
      <c r="A32" s="17"/>
      <c r="B32" s="17"/>
      <c r="C32" s="17"/>
      <c r="D32" s="17"/>
      <c r="E32" s="17"/>
      <c r="F32" s="17"/>
      <c r="G32" s="17"/>
      <c r="H32" s="17"/>
      <c r="I32" s="17"/>
      <c r="J32" s="17"/>
      <c r="K32" s="17"/>
      <c r="L32" s="17"/>
      <c r="M32" s="17"/>
      <c r="N32" s="17"/>
      <c r="O32" s="17"/>
      <c r="P32" s="17"/>
      <c r="Q32" s="17"/>
      <c r="R32" s="17"/>
      <c r="S32" s="17"/>
      <c r="T32" s="17"/>
      <c r="Z32">
        <v>0</v>
      </c>
      <c r="AC32" s="119">
        <v>5.2</v>
      </c>
      <c r="AD32" s="122">
        <f t="shared" si="1"/>
        <v>8.147150672671824</v>
      </c>
      <c r="AE32" s="122">
        <f t="shared" si="2"/>
        <v>8.347150672671823</v>
      </c>
      <c r="AF32" s="123">
        <f t="shared" si="0"/>
        <v>7.947150672671824</v>
      </c>
    </row>
    <row r="33" spans="1:32" ht="12.75">
      <c r="A33" s="17"/>
      <c r="B33" s="17"/>
      <c r="C33" s="17"/>
      <c r="D33" s="17"/>
      <c r="E33" s="17"/>
      <c r="F33" s="17"/>
      <c r="G33" s="17"/>
      <c r="H33" s="17"/>
      <c r="I33" s="17"/>
      <c r="J33" s="17"/>
      <c r="K33" s="17"/>
      <c r="L33" s="17"/>
      <c r="M33" s="17"/>
      <c r="N33" s="17"/>
      <c r="O33" s="17"/>
      <c r="P33" s="17"/>
      <c r="Q33" s="17"/>
      <c r="R33" s="17"/>
      <c r="S33" s="17"/>
      <c r="T33" s="17"/>
      <c r="Z33">
        <v>1</v>
      </c>
      <c r="AC33" s="119">
        <v>5.4</v>
      </c>
      <c r="AD33" s="122">
        <f t="shared" si="1"/>
        <v>8.297938379094493</v>
      </c>
      <c r="AE33" s="122">
        <f t="shared" si="2"/>
        <v>8.497938379094492</v>
      </c>
      <c r="AF33" s="123">
        <f t="shared" si="0"/>
        <v>8.097938379094494</v>
      </c>
    </row>
    <row r="34" spans="1:32" ht="12.75">
      <c r="A34" s="17"/>
      <c r="B34" s="17"/>
      <c r="C34" s="17"/>
      <c r="D34" s="17"/>
      <c r="E34" s="17"/>
      <c r="F34" s="17"/>
      <c r="G34" s="17"/>
      <c r="H34" s="17"/>
      <c r="I34" s="17"/>
      <c r="J34" s="17"/>
      <c r="K34" s="17"/>
      <c r="L34" s="17"/>
      <c r="M34" s="17"/>
      <c r="N34" s="17"/>
      <c r="O34" s="17"/>
      <c r="P34" s="17"/>
      <c r="Q34" s="17"/>
      <c r="R34" s="17"/>
      <c r="S34" s="17"/>
      <c r="T34" s="17"/>
      <c r="Z34">
        <v>0</v>
      </c>
      <c r="AC34" s="119">
        <v>5.6</v>
      </c>
      <c r="AD34" s="122">
        <f t="shared" si="1"/>
        <v>8.443241664614805</v>
      </c>
      <c r="AE34" s="122">
        <f t="shared" si="2"/>
        <v>8.643241664614804</v>
      </c>
      <c r="AF34" s="123">
        <f t="shared" si="0"/>
        <v>8.243241664614805</v>
      </c>
    </row>
    <row r="35" spans="1:32" ht="12.75">
      <c r="A35" s="17"/>
      <c r="B35" s="17"/>
      <c r="C35" s="17"/>
      <c r="D35" s="17"/>
      <c r="E35" s="17"/>
      <c r="F35" s="17"/>
      <c r="G35" s="17"/>
      <c r="H35" s="17"/>
      <c r="I35" s="17"/>
      <c r="J35" s="17"/>
      <c r="K35" s="17"/>
      <c r="L35" s="17"/>
      <c r="M35" s="17"/>
      <c r="N35" s="17"/>
      <c r="O35" s="17"/>
      <c r="P35" s="17"/>
      <c r="Q35" s="17"/>
      <c r="R35" s="17"/>
      <c r="S35" s="17"/>
      <c r="T35" s="17"/>
      <c r="Z35">
        <v>1</v>
      </c>
      <c r="AC35" s="119">
        <v>5.8</v>
      </c>
      <c r="AD35" s="122">
        <f t="shared" si="1"/>
        <v>8.583445523788754</v>
      </c>
      <c r="AE35" s="122">
        <f t="shared" si="2"/>
        <v>8.783445523788753</v>
      </c>
      <c r="AF35" s="123">
        <f t="shared" si="0"/>
        <v>8.383445523788755</v>
      </c>
    </row>
    <row r="36" spans="1:32" ht="12.75">
      <c r="A36" s="17"/>
      <c r="B36" s="17"/>
      <c r="C36" s="17"/>
      <c r="D36" s="17"/>
      <c r="E36" s="17"/>
      <c r="F36" s="17"/>
      <c r="G36" s="17"/>
      <c r="H36" s="17"/>
      <c r="I36" s="17"/>
      <c r="J36" s="17"/>
      <c r="K36" s="17"/>
      <c r="L36" s="17"/>
      <c r="M36" s="17"/>
      <c r="N36" s="17"/>
      <c r="O36" s="17"/>
      <c r="P36" s="17"/>
      <c r="Q36" s="17"/>
      <c r="R36" s="17"/>
      <c r="S36" s="17"/>
      <c r="T36" s="17"/>
      <c r="Z36">
        <v>0</v>
      </c>
      <c r="AC36" s="119">
        <v>6</v>
      </c>
      <c r="AD36" s="122">
        <f t="shared" si="1"/>
        <v>8.718895783353771</v>
      </c>
      <c r="AE36" s="122">
        <f t="shared" si="2"/>
        <v>8.91889578335377</v>
      </c>
      <c r="AF36" s="123">
        <f t="shared" si="0"/>
        <v>8.518895783353772</v>
      </c>
    </row>
    <row r="37" spans="1:32" ht="12.75">
      <c r="A37" s="17"/>
      <c r="B37" s="17"/>
      <c r="C37" s="17"/>
      <c r="D37" s="17"/>
      <c r="E37" s="17"/>
      <c r="F37" s="17"/>
      <c r="G37" s="17"/>
      <c r="H37" s="17"/>
      <c r="I37" s="17"/>
      <c r="J37" s="17"/>
      <c r="K37" s="17"/>
      <c r="L37" s="17"/>
      <c r="M37" s="17"/>
      <c r="N37" s="17"/>
      <c r="O37" s="17"/>
      <c r="P37" s="17"/>
      <c r="Q37" s="17"/>
      <c r="R37" s="17"/>
      <c r="S37" s="17"/>
      <c r="T37" s="17"/>
      <c r="Z37">
        <v>1</v>
      </c>
      <c r="AC37" s="119">
        <v>6.2</v>
      </c>
      <c r="AD37" s="122">
        <f t="shared" si="1"/>
        <v>8.849904241460749</v>
      </c>
      <c r="AE37" s="122">
        <f t="shared" si="2"/>
        <v>9.049904241460748</v>
      </c>
      <c r="AF37" s="123">
        <f t="shared" si="0"/>
        <v>8.64990424146075</v>
      </c>
    </row>
    <row r="38" spans="1:32" ht="12.75">
      <c r="A38" s="17"/>
      <c r="B38" s="17"/>
      <c r="C38" s="17"/>
      <c r="D38" s="17"/>
      <c r="E38" s="17"/>
      <c r="F38" s="17"/>
      <c r="G38" s="17"/>
      <c r="H38" s="17"/>
      <c r="I38" s="17"/>
      <c r="J38" s="17"/>
      <c r="K38" s="17"/>
      <c r="L38" s="17"/>
      <c r="M38" s="17"/>
      <c r="N38" s="17"/>
      <c r="O38" s="17"/>
      <c r="P38" s="17"/>
      <c r="Q38" s="17"/>
      <c r="R38" s="17"/>
      <c r="S38" s="17"/>
      <c r="T38" s="17"/>
      <c r="Z38">
        <v>0</v>
      </c>
      <c r="AC38" s="119">
        <v>6.4</v>
      </c>
      <c r="AD38" s="122">
        <f t="shared" si="1"/>
        <v>8.976752990706823</v>
      </c>
      <c r="AE38" s="122">
        <f t="shared" si="2"/>
        <v>9.176752990706822</v>
      </c>
      <c r="AF38" s="123">
        <f t="shared" si="0"/>
        <v>8.776752990706823</v>
      </c>
    </row>
    <row r="39" spans="1:32" ht="12.75">
      <c r="A39" s="17"/>
      <c r="B39" s="17"/>
      <c r="C39" s="17"/>
      <c r="D39" s="17"/>
      <c r="E39" s="17"/>
      <c r="F39" s="17"/>
      <c r="G39" s="17"/>
      <c r="H39" s="17"/>
      <c r="I39" s="17"/>
      <c r="J39" s="17"/>
      <c r="K39" s="17"/>
      <c r="L39" s="17"/>
      <c r="M39" s="17"/>
      <c r="N39" s="17"/>
      <c r="O39" s="17"/>
      <c r="P39" s="17"/>
      <c r="Q39" s="17"/>
      <c r="R39" s="17"/>
      <c r="S39" s="17"/>
      <c r="T39" s="17"/>
      <c r="Z39">
        <v>1</v>
      </c>
      <c r="AC39" s="119">
        <v>6.6</v>
      </c>
      <c r="AD39" s="122">
        <f t="shared" si="1"/>
        <v>9.09969807574397</v>
      </c>
      <c r="AE39" s="122">
        <f t="shared" si="2"/>
        <v>9.299698075743969</v>
      </c>
      <c r="AF39" s="123">
        <f t="shared" si="0"/>
        <v>8.89969807574397</v>
      </c>
    </row>
    <row r="40" spans="1:32" ht="12.75">
      <c r="A40" s="17"/>
      <c r="B40" s="17"/>
      <c r="C40" s="17"/>
      <c r="D40" s="17"/>
      <c r="E40" s="17"/>
      <c r="F40" s="17"/>
      <c r="G40" s="17"/>
      <c r="H40" s="17"/>
      <c r="I40" s="17"/>
      <c r="J40" s="17"/>
      <c r="K40" s="17"/>
      <c r="L40" s="17"/>
      <c r="M40" s="17"/>
      <c r="N40" s="17"/>
      <c r="O40" s="17"/>
      <c r="P40" s="17"/>
      <c r="Q40" s="17"/>
      <c r="R40" s="17"/>
      <c r="S40" s="17"/>
      <c r="T40" s="17"/>
      <c r="Z40">
        <v>0</v>
      </c>
      <c r="AC40" s="119">
        <v>6.8</v>
      </c>
      <c r="AD40" s="122">
        <f t="shared" si="1"/>
        <v>9.218972604712206</v>
      </c>
      <c r="AE40" s="122">
        <f t="shared" si="2"/>
        <v>9.418972604712206</v>
      </c>
      <c r="AF40" s="123">
        <f t="shared" si="0"/>
        <v>9.018972604712207</v>
      </c>
    </row>
    <row r="41" spans="1:32" ht="12.75">
      <c r="A41" s="17"/>
      <c r="B41" s="17"/>
      <c r="C41" s="17"/>
      <c r="D41" s="17"/>
      <c r="E41" s="17"/>
      <c r="F41" s="17"/>
      <c r="G41" s="17"/>
      <c r="H41" s="17"/>
      <c r="I41" s="17"/>
      <c r="J41" s="17"/>
      <c r="K41" s="17"/>
      <c r="L41" s="17"/>
      <c r="M41" s="17"/>
      <c r="N41" s="17"/>
      <c r="O41" s="17"/>
      <c r="P41" s="17"/>
      <c r="Q41" s="17"/>
      <c r="R41" s="17"/>
      <c r="S41" s="17"/>
      <c r="T41" s="17"/>
      <c r="Z41">
        <v>1</v>
      </c>
      <c r="AC41" s="119">
        <v>7</v>
      </c>
      <c r="AD41" s="122">
        <f t="shared" si="1"/>
        <v>9.334789409535599</v>
      </c>
      <c r="AE41" s="122">
        <f t="shared" si="2"/>
        <v>9.534789409535598</v>
      </c>
      <c r="AF41" s="123">
        <f t="shared" si="0"/>
        <v>9.1347894095356</v>
      </c>
    </row>
    <row r="42" spans="1:32" ht="12.75">
      <c r="A42" s="17"/>
      <c r="B42" s="17"/>
      <c r="C42" s="17"/>
      <c r="D42" s="17"/>
      <c r="E42" s="17"/>
      <c r="F42" s="17"/>
      <c r="G42" s="17"/>
      <c r="H42" s="17"/>
      <c r="I42" s="17"/>
      <c r="J42" s="17"/>
      <c r="K42" s="17"/>
      <c r="L42" s="17"/>
      <c r="M42" s="17"/>
      <c r="N42" s="17"/>
      <c r="O42" s="17"/>
      <c r="P42" s="17"/>
      <c r="Q42" s="17"/>
      <c r="R42" s="17"/>
      <c r="S42" s="17"/>
      <c r="T42" s="17"/>
      <c r="AC42" s="119">
        <v>7.2</v>
      </c>
      <c r="AD42" s="122">
        <f t="shared" si="1"/>
        <v>9.447343331368337</v>
      </c>
      <c r="AE42" s="122">
        <f t="shared" si="2"/>
        <v>9.647343331368337</v>
      </c>
      <c r="AF42" s="123">
        <f t="shared" si="0"/>
        <v>9.247343331368338</v>
      </c>
    </row>
    <row r="43" spans="1:32" ht="12.75">
      <c r="A43" s="17"/>
      <c r="B43" s="17"/>
      <c r="C43" s="17"/>
      <c r="D43" s="17"/>
      <c r="E43" s="17"/>
      <c r="F43" s="17"/>
      <c r="G43" s="17"/>
      <c r="H43" s="17"/>
      <c r="I43" s="17"/>
      <c r="J43" s="17"/>
      <c r="K43" s="17"/>
      <c r="L43" s="17"/>
      <c r="M43" s="17"/>
      <c r="N43" s="17"/>
      <c r="O43" s="17"/>
      <c r="P43" s="17"/>
      <c r="Q43" s="17"/>
      <c r="R43" s="17"/>
      <c r="S43" s="17"/>
      <c r="T43" s="17"/>
      <c r="Z43">
        <v>1</v>
      </c>
      <c r="AC43" s="119">
        <v>7.4</v>
      </c>
      <c r="AD43" s="122">
        <f t="shared" si="1"/>
        <v>9.556813192839531</v>
      </c>
      <c r="AE43" s="122">
        <f t="shared" si="2"/>
        <v>9.75681319283953</v>
      </c>
      <c r="AF43" s="123">
        <f t="shared" si="0"/>
        <v>9.356813192839532</v>
      </c>
    </row>
    <row r="44" spans="1:32" ht="12.75">
      <c r="A44" s="17"/>
      <c r="B44" s="17"/>
      <c r="C44" s="17"/>
      <c r="D44" s="17"/>
      <c r="E44" s="17"/>
      <c r="F44" s="17"/>
      <c r="G44" s="17"/>
      <c r="H44" s="17"/>
      <c r="I44" s="17"/>
      <c r="J44" s="17"/>
      <c r="K44" s="17"/>
      <c r="L44" s="17"/>
      <c r="M44" s="17"/>
      <c r="N44" s="17"/>
      <c r="O44" s="17"/>
      <c r="P44" s="17"/>
      <c r="Q44" s="17"/>
      <c r="R44" s="17"/>
      <c r="S44" s="17"/>
      <c r="T44" s="17"/>
      <c r="Z44">
        <v>0</v>
      </c>
      <c r="AC44" s="119">
        <v>7.6</v>
      </c>
      <c r="AD44" s="122">
        <f t="shared" si="1"/>
        <v>9.663363507231596</v>
      </c>
      <c r="AE44" s="122">
        <f t="shared" si="2"/>
        <v>9.863363507231595</v>
      </c>
      <c r="AF44" s="123">
        <f t="shared" si="0"/>
        <v>9.463363507231596</v>
      </c>
    </row>
    <row r="45" spans="1:32" ht="12.75">
      <c r="A45" s="17"/>
      <c r="B45" s="17"/>
      <c r="C45" s="17"/>
      <c r="D45" s="17"/>
      <c r="E45" s="17"/>
      <c r="F45" s="17"/>
      <c r="G45" s="17"/>
      <c r="H45" s="17"/>
      <c r="I45" s="17"/>
      <c r="J45" s="17"/>
      <c r="K45" s="17"/>
      <c r="L45" s="17"/>
      <c r="M45" s="17"/>
      <c r="N45" s="17"/>
      <c r="O45" s="17"/>
      <c r="P45" s="17"/>
      <c r="Q45" s="17"/>
      <c r="R45" s="17"/>
      <c r="S45" s="17"/>
      <c r="T45" s="17"/>
      <c r="Z45">
        <v>1</v>
      </c>
      <c r="AC45" s="119">
        <v>7.8</v>
      </c>
      <c r="AD45" s="122">
        <f t="shared" si="1"/>
        <v>9.767145965607186</v>
      </c>
      <c r="AE45" s="122">
        <f t="shared" si="2"/>
        <v>9.967145965607186</v>
      </c>
      <c r="AF45" s="123">
        <f t="shared" si="0"/>
        <v>9.567145965607187</v>
      </c>
    </row>
    <row r="46" spans="1:32" ht="12.75">
      <c r="A46" s="17"/>
      <c r="B46" s="17"/>
      <c r="C46" s="17"/>
      <c r="D46" s="17"/>
      <c r="E46" s="17"/>
      <c r="F46" s="17"/>
      <c r="G46" s="17"/>
      <c r="H46" s="17"/>
      <c r="I46" s="17"/>
      <c r="J46" s="17"/>
      <c r="K46" s="17"/>
      <c r="L46" s="17"/>
      <c r="M46" s="17"/>
      <c r="N46" s="17"/>
      <c r="O46" s="17"/>
      <c r="P46" s="17"/>
      <c r="Q46" s="17"/>
      <c r="R46" s="17"/>
      <c r="S46" s="17"/>
      <c r="T46" s="17"/>
      <c r="AC46" s="119">
        <v>8</v>
      </c>
      <c r="AD46" s="122">
        <f t="shared" si="1"/>
        <v>9.868300735627615</v>
      </c>
      <c r="AE46" s="122">
        <f t="shared" si="2"/>
        <v>10.068300735627615</v>
      </c>
      <c r="AF46" s="123">
        <f t="shared" si="0"/>
        <v>9.668300735627616</v>
      </c>
    </row>
    <row r="47" spans="1:32" ht="12.75">
      <c r="A47" s="17"/>
      <c r="B47" s="17"/>
      <c r="C47" s="17"/>
      <c r="D47" s="17"/>
      <c r="E47" s="17"/>
      <c r="F47" s="17"/>
      <c r="G47" s="17"/>
      <c r="H47" s="17"/>
      <c r="I47" s="17"/>
      <c r="J47" s="17"/>
      <c r="K47" s="17"/>
      <c r="L47" s="17"/>
      <c r="M47" s="17"/>
      <c r="N47" s="17"/>
      <c r="O47" s="17"/>
      <c r="P47" s="17"/>
      <c r="Q47" s="17"/>
      <c r="R47" s="17"/>
      <c r="S47" s="17"/>
      <c r="T47" s="17"/>
      <c r="Z47">
        <v>1</v>
      </c>
      <c r="AC47" s="119">
        <v>8.2</v>
      </c>
      <c r="AD47" s="122">
        <f t="shared" si="1"/>
        <v>9.966957599971186</v>
      </c>
      <c r="AE47" s="122">
        <f t="shared" si="2"/>
        <v>10.166957599971186</v>
      </c>
      <c r="AF47" s="123">
        <f t="shared" si="0"/>
        <v>9.766957599971187</v>
      </c>
    </row>
    <row r="48" spans="1:32" ht="12.75">
      <c r="A48" s="17"/>
      <c r="B48" s="17"/>
      <c r="C48" s="17"/>
      <c r="D48" s="17"/>
      <c r="E48" s="17"/>
      <c r="F48" s="17"/>
      <c r="G48" s="17"/>
      <c r="H48" s="17"/>
      <c r="I48" s="17"/>
      <c r="J48" s="17"/>
      <c r="K48" s="17"/>
      <c r="L48" s="17"/>
      <c r="M48" s="17"/>
      <c r="N48" s="17"/>
      <c r="O48" s="17"/>
      <c r="P48" s="17"/>
      <c r="Q48" s="17"/>
      <c r="R48" s="17"/>
      <c r="S48" s="17"/>
      <c r="T48" s="17"/>
      <c r="Z48">
        <v>0</v>
      </c>
      <c r="AC48" s="119">
        <v>8.4</v>
      </c>
      <c r="AD48" s="122">
        <f t="shared" si="1"/>
        <v>10.063236957550165</v>
      </c>
      <c r="AE48" s="122">
        <f t="shared" si="2"/>
        <v>10.263236957550165</v>
      </c>
      <c r="AF48" s="123">
        <f t="shared" si="0"/>
        <v>9.863236957550166</v>
      </c>
    </row>
    <row r="49" spans="1:32" ht="12.75">
      <c r="A49" s="17"/>
      <c r="B49" s="17"/>
      <c r="C49" s="17"/>
      <c r="D49" s="17"/>
      <c r="E49" s="17"/>
      <c r="F49" s="17"/>
      <c r="G49" s="17"/>
      <c r="H49" s="17"/>
      <c r="I49" s="17"/>
      <c r="J49" s="17"/>
      <c r="K49" s="17"/>
      <c r="L49" s="17"/>
      <c r="M49" s="17"/>
      <c r="N49" s="17"/>
      <c r="O49" s="17"/>
      <c r="P49" s="17"/>
      <c r="Q49" s="17"/>
      <c r="R49" s="17"/>
      <c r="S49" s="17"/>
      <c r="T49" s="17"/>
      <c r="Z49">
        <v>1</v>
      </c>
      <c r="AC49" s="119">
        <v>8.6</v>
      </c>
      <c r="AD49" s="122">
        <f t="shared" si="1"/>
        <v>10.157250706902854</v>
      </c>
      <c r="AE49" s="122">
        <f t="shared" si="2"/>
        <v>10.357250706902853</v>
      </c>
      <c r="AF49" s="123">
        <f t="shared" si="0"/>
        <v>9.957250706902855</v>
      </c>
    </row>
    <row r="50" spans="1:32" ht="12.75">
      <c r="A50" s="17"/>
      <c r="B50" s="17"/>
      <c r="C50" s="17"/>
      <c r="D50" s="17"/>
      <c r="E50" s="17"/>
      <c r="F50" s="17"/>
      <c r="G50" s="17"/>
      <c r="H50" s="17"/>
      <c r="I50" s="17"/>
      <c r="J50" s="17"/>
      <c r="K50" s="17"/>
      <c r="L50" s="17"/>
      <c r="M50" s="17"/>
      <c r="N50" s="17"/>
      <c r="O50" s="17"/>
      <c r="P50" s="17"/>
      <c r="Q50" s="17"/>
      <c r="R50" s="17"/>
      <c r="S50" s="17"/>
      <c r="T50" s="17"/>
      <c r="Z50">
        <v>0</v>
      </c>
      <c r="AC50" s="119">
        <v>8.8</v>
      </c>
      <c r="AD50" s="122">
        <f t="shared" si="1"/>
        <v>10.249103028017817</v>
      </c>
      <c r="AE50" s="122">
        <f t="shared" si="2"/>
        <v>10.449103028017817</v>
      </c>
      <c r="AF50" s="123">
        <f t="shared" si="0"/>
        <v>10.049103028017818</v>
      </c>
    </row>
    <row r="51" spans="1:32" ht="12.75">
      <c r="A51" s="17"/>
      <c r="B51" s="17"/>
      <c r="C51" s="17"/>
      <c r="D51" s="17"/>
      <c r="E51" s="17"/>
      <c r="F51" s="17"/>
      <c r="G51" s="17"/>
      <c r="H51" s="17"/>
      <c r="I51" s="17"/>
      <c r="J51" s="17"/>
      <c r="K51" s="17"/>
      <c r="L51" s="17"/>
      <c r="M51" s="17"/>
      <c r="N51" s="17"/>
      <c r="O51" s="17"/>
      <c r="P51" s="17"/>
      <c r="Q51" s="17"/>
      <c r="R51" s="17"/>
      <c r="S51" s="17"/>
      <c r="T51" s="17"/>
      <c r="Z51">
        <v>1</v>
      </c>
      <c r="AC51" s="119">
        <v>9</v>
      </c>
      <c r="AD51" s="122">
        <f t="shared" si="1"/>
        <v>10.338891076289132</v>
      </c>
      <c r="AE51" s="122">
        <f t="shared" si="2"/>
        <v>10.538891076289131</v>
      </c>
      <c r="AF51" s="123">
        <f t="shared" si="0"/>
        <v>10.138891076289132</v>
      </c>
    </row>
    <row r="52" spans="1:32" ht="12.75">
      <c r="A52" s="17"/>
      <c r="B52" s="17"/>
      <c r="C52" s="17"/>
      <c r="D52" s="17"/>
      <c r="E52" s="17"/>
      <c r="F52" s="17"/>
      <c r="G52" s="17"/>
      <c r="H52" s="17"/>
      <c r="I52" s="17"/>
      <c r="J52" s="17"/>
      <c r="K52" s="17"/>
      <c r="L52" s="17"/>
      <c r="M52" s="17"/>
      <c r="N52" s="17"/>
      <c r="O52" s="17"/>
      <c r="P52" s="17"/>
      <c r="Q52" s="17"/>
      <c r="R52" s="17"/>
      <c r="S52" s="17"/>
      <c r="T52" s="17"/>
      <c r="Z52">
        <v>0</v>
      </c>
      <c r="AC52" s="119">
        <v>9.2</v>
      </c>
      <c r="AD52" s="122">
        <f t="shared" si="1"/>
        <v>10.426705600193326</v>
      </c>
      <c r="AE52" s="122">
        <f t="shared" si="2"/>
        <v>10.626705600193326</v>
      </c>
      <c r="AF52" s="123">
        <f t="shared" si="0"/>
        <v>10.226705600193327</v>
      </c>
    </row>
    <row r="53" spans="1:32" ht="12.75">
      <c r="A53" s="17"/>
      <c r="B53" s="17"/>
      <c r="C53" s="17"/>
      <c r="D53" s="17"/>
      <c r="E53" s="17"/>
      <c r="F53" s="17"/>
      <c r="G53" s="17"/>
      <c r="H53" s="17"/>
      <c r="I53" s="17"/>
      <c r="J53" s="17"/>
      <c r="K53" s="17"/>
      <c r="L53" s="17"/>
      <c r="M53" s="17"/>
      <c r="N53" s="17"/>
      <c r="O53" s="17"/>
      <c r="P53" s="17"/>
      <c r="Q53" s="17"/>
      <c r="R53" s="17"/>
      <c r="S53" s="17"/>
      <c r="T53" s="17"/>
      <c r="Z53">
        <v>1</v>
      </c>
      <c r="AC53" s="119">
        <v>9.4</v>
      </c>
      <c r="AD53" s="122">
        <f t="shared" si="1"/>
        <v>10.512631492533165</v>
      </c>
      <c r="AE53" s="122">
        <f t="shared" si="2"/>
        <v>10.712631492533164</v>
      </c>
      <c r="AF53" s="123">
        <f t="shared" si="0"/>
        <v>10.312631492533166</v>
      </c>
    </row>
    <row r="54" spans="1:32" ht="12.75">
      <c r="A54" s="17"/>
      <c r="B54" s="17"/>
      <c r="C54" s="17"/>
      <c r="D54" s="17"/>
      <c r="E54" s="17"/>
      <c r="F54" s="17"/>
      <c r="G54" s="17"/>
      <c r="H54" s="17"/>
      <c r="I54" s="17"/>
      <c r="J54" s="17"/>
      <c r="K54" s="17"/>
      <c r="L54" s="17"/>
      <c r="M54" s="17"/>
      <c r="N54" s="17"/>
      <c r="O54" s="17"/>
      <c r="P54" s="17"/>
      <c r="Q54" s="17"/>
      <c r="R54" s="17"/>
      <c r="S54" s="17"/>
      <c r="T54" s="17"/>
      <c r="Z54">
        <v>0</v>
      </c>
      <c r="AC54" s="119">
        <v>9.6</v>
      </c>
      <c r="AD54" s="122">
        <f t="shared" si="1"/>
        <v>10.596748283642183</v>
      </c>
      <c r="AE54" s="122">
        <f t="shared" si="2"/>
        <v>10.796748283642183</v>
      </c>
      <c r="AF54" s="123">
        <f t="shared" si="0"/>
        <v>10.396748283642184</v>
      </c>
    </row>
    <row r="55" spans="1:32" ht="12.75">
      <c r="A55" s="17"/>
      <c r="B55" s="17"/>
      <c r="C55" s="17"/>
      <c r="D55" s="17"/>
      <c r="E55" s="17"/>
      <c r="F55" s="17"/>
      <c r="G55" s="17"/>
      <c r="H55" s="17"/>
      <c r="I55" s="17"/>
      <c r="J55" s="17"/>
      <c r="K55" s="17"/>
      <c r="L55" s="17"/>
      <c r="M55" s="17"/>
      <c r="N55" s="17"/>
      <c r="O55" s="17"/>
      <c r="P55" s="17"/>
      <c r="Q55" s="17"/>
      <c r="R55" s="17"/>
      <c r="S55" s="17"/>
      <c r="T55" s="17"/>
      <c r="Z55">
        <v>1</v>
      </c>
      <c r="AC55" s="119">
        <v>9.8</v>
      </c>
      <c r="AD55" s="122">
        <f t="shared" si="1"/>
        <v>10.679130583731993</v>
      </c>
      <c r="AE55" s="122">
        <f t="shared" si="2"/>
        <v>10.879130583731992</v>
      </c>
      <c r="AF55" s="123">
        <f t="shared" si="0"/>
        <v>10.479130583731994</v>
      </c>
    </row>
    <row r="56" spans="1:32" ht="12.75">
      <c r="A56" s="17"/>
      <c r="B56" s="17"/>
      <c r="C56" s="17"/>
      <c r="D56" s="17"/>
      <c r="E56" s="17"/>
      <c r="F56" s="17"/>
      <c r="G56" s="17"/>
      <c r="H56" s="17"/>
      <c r="I56" s="17"/>
      <c r="J56" s="17"/>
      <c r="K56" s="17"/>
      <c r="L56" s="17"/>
      <c r="M56" s="17"/>
      <c r="N56" s="17"/>
      <c r="O56" s="17"/>
      <c r="P56" s="17"/>
      <c r="Q56" s="17"/>
      <c r="R56" s="17"/>
      <c r="S56" s="17"/>
      <c r="T56" s="17"/>
      <c r="Z56">
        <v>0</v>
      </c>
      <c r="AC56" s="119">
        <v>10</v>
      </c>
      <c r="AD56" s="122">
        <f t="shared" si="1"/>
        <v>10.759848480548412</v>
      </c>
      <c r="AE56" s="122">
        <f t="shared" si="2"/>
        <v>10.95984848054841</v>
      </c>
      <c r="AF56" s="123">
        <f t="shared" si="0"/>
        <v>10.559848480548412</v>
      </c>
    </row>
    <row r="57" spans="1:32" ht="12.75">
      <c r="A57" s="17"/>
      <c r="B57" s="17"/>
      <c r="C57" s="17"/>
      <c r="D57" s="17"/>
      <c r="E57" s="17"/>
      <c r="F57" s="17"/>
      <c r="G57" s="17"/>
      <c r="H57" s="17"/>
      <c r="I57" s="17"/>
      <c r="J57" s="17"/>
      <c r="K57" s="17"/>
      <c r="L57" s="17"/>
      <c r="M57" s="17"/>
      <c r="N57" s="17"/>
      <c r="O57" s="17"/>
      <c r="P57" s="17"/>
      <c r="Q57" s="17"/>
      <c r="R57" s="17"/>
      <c r="S57" s="17"/>
      <c r="T57" s="17"/>
      <c r="AC57" s="119">
        <v>10.2</v>
      </c>
      <c r="AD57" s="122">
        <f t="shared" si="1"/>
        <v>10.838967897647565</v>
      </c>
      <c r="AE57" s="122">
        <f t="shared" si="2"/>
        <v>11.038967897647565</v>
      </c>
      <c r="AF57" s="123">
        <f t="shared" si="0"/>
        <v>10.638967897647566</v>
      </c>
    </row>
    <row r="58" spans="1:32" ht="12.75">
      <c r="A58" s="17"/>
      <c r="B58" s="17"/>
      <c r="C58" s="17"/>
      <c r="D58" s="17"/>
      <c r="E58" s="17"/>
      <c r="F58" s="17"/>
      <c r="G58" s="17"/>
      <c r="H58" s="17"/>
      <c r="I58" s="17"/>
      <c r="J58" s="17"/>
      <c r="K58" s="17"/>
      <c r="L58" s="17"/>
      <c r="M58" s="17"/>
      <c r="N58" s="17"/>
      <c r="O58" s="17"/>
      <c r="P58" s="17"/>
      <c r="Q58" s="17"/>
      <c r="R58" s="17"/>
      <c r="S58" s="17"/>
      <c r="T58" s="17"/>
      <c r="Z58">
        <v>1</v>
      </c>
      <c r="AC58" s="119">
        <v>10.4</v>
      </c>
      <c r="AD58" s="122">
        <f t="shared" si="1"/>
        <v>10.91655091788103</v>
      </c>
      <c r="AE58" s="122">
        <f t="shared" si="2"/>
        <v>11.11655091788103</v>
      </c>
      <c r="AF58" s="123">
        <f t="shared" si="0"/>
        <v>10.716550917881031</v>
      </c>
    </row>
    <row r="59" spans="1:32" ht="12.75">
      <c r="A59" s="17"/>
      <c r="B59" s="17"/>
      <c r="C59" s="17"/>
      <c r="D59" s="17"/>
      <c r="E59" s="17"/>
      <c r="F59" s="17"/>
      <c r="G59" s="17"/>
      <c r="H59" s="17"/>
      <c r="I59" s="17"/>
      <c r="J59" s="17"/>
      <c r="K59" s="17"/>
      <c r="L59" s="17"/>
      <c r="M59" s="17"/>
      <c r="N59" s="17"/>
      <c r="O59" s="17"/>
      <c r="P59" s="17"/>
      <c r="Q59" s="17"/>
      <c r="R59" s="17"/>
      <c r="S59" s="17"/>
      <c r="T59" s="17"/>
      <c r="Z59">
        <v>0</v>
      </c>
      <c r="AC59" s="119">
        <v>10.6</v>
      </c>
      <c r="AD59" s="122">
        <f t="shared" si="1"/>
        <v>10.992656076066943</v>
      </c>
      <c r="AE59" s="122">
        <f t="shared" si="2"/>
        <v>11.192656076066942</v>
      </c>
      <c r="AF59" s="123">
        <f t="shared" si="0"/>
        <v>10.792656076066944</v>
      </c>
    </row>
    <row r="60" spans="26:32" ht="12.75">
      <c r="Z60">
        <v>1</v>
      </c>
      <c r="AC60" s="119">
        <v>10.8</v>
      </c>
      <c r="AD60" s="122">
        <f t="shared" si="1"/>
        <v>11.067338624303698</v>
      </c>
      <c r="AE60" s="122">
        <f t="shared" si="2"/>
        <v>11.267338624303697</v>
      </c>
      <c r="AF60" s="123">
        <f t="shared" si="0"/>
        <v>10.867338624303699</v>
      </c>
    </row>
    <row r="61" spans="26:32" ht="12.75">
      <c r="Z61">
        <v>0</v>
      </c>
      <c r="AC61" s="119">
        <v>11</v>
      </c>
      <c r="AD61" s="122">
        <f t="shared" si="1"/>
        <v>11.14065077293861</v>
      </c>
      <c r="AE61" s="122">
        <f t="shared" si="2"/>
        <v>11.34065077293861</v>
      </c>
      <c r="AF61" s="123">
        <f t="shared" si="0"/>
        <v>10.94065077293861</v>
      </c>
    </row>
    <row r="62" spans="26:32" ht="12.75">
      <c r="Z62">
        <v>1</v>
      </c>
      <c r="AC62" s="119">
        <v>11.2</v>
      </c>
      <c r="AD62" s="122">
        <f t="shared" si="1"/>
        <v>11.21264190982401</v>
      </c>
      <c r="AE62" s="122">
        <f t="shared" si="2"/>
        <v>11.412641909824009</v>
      </c>
      <c r="AF62" s="123">
        <f t="shared" si="0"/>
        <v>11.01264190982401</v>
      </c>
    </row>
    <row r="63" spans="29:32" ht="12.75">
      <c r="AC63" s="119">
        <v>11.4</v>
      </c>
      <c r="AD63" s="122">
        <f t="shared" si="1"/>
        <v>11.283358800166958</v>
      </c>
      <c r="AE63" s="122">
        <f t="shared" si="2"/>
        <v>11.483358800166958</v>
      </c>
      <c r="AF63" s="123">
        <f t="shared" si="0"/>
        <v>11.083358800166959</v>
      </c>
    </row>
    <row r="64" spans="26:32" ht="12.75">
      <c r="Z64">
        <v>1</v>
      </c>
      <c r="AC64" s="119">
        <v>11.6</v>
      </c>
      <c r="AD64" s="122">
        <f t="shared" si="1"/>
        <v>11.35284576899796</v>
      </c>
      <c r="AE64" s="122">
        <f t="shared" si="2"/>
        <v>11.55284576899796</v>
      </c>
      <c r="AF64" s="123">
        <f t="shared" si="0"/>
        <v>11.152845768997961</v>
      </c>
    </row>
    <row r="65" spans="26:32" ht="12.75">
      <c r="Z65">
        <v>0</v>
      </c>
      <c r="AC65" s="119">
        <v>11.8</v>
      </c>
      <c r="AD65" s="122">
        <f t="shared" si="1"/>
        <v>11.421144868041708</v>
      </c>
      <c r="AE65" s="122">
        <f t="shared" si="2"/>
        <v>11.621144868041707</v>
      </c>
      <c r="AF65" s="123">
        <f t="shared" si="0"/>
        <v>11.221144868041709</v>
      </c>
    </row>
    <row r="66" spans="26:32" ht="12.75">
      <c r="Z66">
        <v>1</v>
      </c>
      <c r="AC66" s="119">
        <v>12</v>
      </c>
      <c r="AD66" s="122">
        <f t="shared" si="1"/>
        <v>11.488296028562978</v>
      </c>
      <c r="AE66" s="122">
        <f t="shared" si="2"/>
        <v>11.688296028562977</v>
      </c>
      <c r="AF66" s="123">
        <f t="shared" si="0"/>
        <v>11.288296028562979</v>
      </c>
    </row>
    <row r="67" spans="26:32" ht="12.75">
      <c r="Z67">
        <v>0</v>
      </c>
      <c r="AC67" s="119">
        <v>12.2</v>
      </c>
      <c r="AD67" s="122">
        <f t="shared" si="1"/>
        <v>11.554337201578843</v>
      </c>
      <c r="AE67" s="122">
        <f t="shared" si="2"/>
        <v>11.754337201578842</v>
      </c>
      <c r="AF67" s="123">
        <f t="shared" si="0"/>
        <v>11.354337201578844</v>
      </c>
    </row>
    <row r="68" spans="29:32" ht="12.75">
      <c r="AC68" s="119">
        <v>12.4</v>
      </c>
      <c r="AD68" s="122">
        <f t="shared" si="1"/>
        <v>11.619304486669954</v>
      </c>
      <c r="AE68" s="122">
        <f t="shared" si="2"/>
        <v>11.819304486669953</v>
      </c>
      <c r="AF68" s="123">
        <f t="shared" si="0"/>
        <v>11.419304486669954</v>
      </c>
    </row>
    <row r="69" spans="26:32" ht="12.75">
      <c r="Z69">
        <v>1</v>
      </c>
      <c r="AC69" s="119">
        <v>12.6</v>
      </c>
      <c r="AD69" s="122">
        <f t="shared" si="1"/>
        <v>11.683232250485524</v>
      </c>
      <c r="AE69" s="122">
        <f t="shared" si="2"/>
        <v>11.883232250485523</v>
      </c>
      <c r="AF69" s="123">
        <f t="shared" si="0"/>
        <v>11.483232250485525</v>
      </c>
    </row>
    <row r="70" spans="26:32" ht="12.75">
      <c r="Z70">
        <v>0</v>
      </c>
      <c r="AC70" s="119">
        <v>12.8</v>
      </c>
      <c r="AD70" s="122">
        <f t="shared" si="1"/>
        <v>11.746153235916028</v>
      </c>
      <c r="AE70" s="122">
        <f t="shared" si="2"/>
        <v>11.946153235916027</v>
      </c>
      <c r="AF70" s="123">
        <f t="shared" si="0"/>
        <v>11.546153235916028</v>
      </c>
    </row>
    <row r="71" spans="26:32" ht="12.75">
      <c r="Z71">
        <v>1</v>
      </c>
      <c r="AC71" s="119">
        <v>13</v>
      </c>
      <c r="AD71" s="122">
        <f t="shared" si="1"/>
        <v>11.808098662801825</v>
      </c>
      <c r="AE71" s="122">
        <f t="shared" si="2"/>
        <v>12.008098662801824</v>
      </c>
      <c r="AF71" s="123">
        <f t="shared" si="0"/>
        <v>11.608098662801826</v>
      </c>
    </row>
    <row r="72" spans="26:32" ht="12.75">
      <c r="Z72">
        <v>0</v>
      </c>
      <c r="AC72" s="119">
        <v>13.2</v>
      </c>
      <c r="AD72" s="122">
        <f t="shared" si="1"/>
        <v>11.869098320953176</v>
      </c>
      <c r="AE72" s="122">
        <f t="shared" si="2"/>
        <v>12.069098320953175</v>
      </c>
      <c r="AF72" s="123">
        <f aca="true" t="shared" si="3" ref="AF72:AF79">AD72-AE$6</f>
        <v>11.669098320953177</v>
      </c>
    </row>
    <row r="73" spans="26:32" ht="12.75">
      <c r="Z73">
        <v>1</v>
      </c>
      <c r="AC73" s="119">
        <v>13.4</v>
      </c>
      <c r="AD73" s="122">
        <f aca="true" t="shared" si="4" ref="AD73:AD79">3.9954*LN(AC73)+1.5601</f>
        <v>11.929180656175461</v>
      </c>
      <c r="AE73" s="122">
        <f aca="true" t="shared" si="5" ref="AE73:AE79">AD73+AE$6</f>
        <v>12.12918065617546</v>
      </c>
      <c r="AF73" s="123">
        <f t="shared" si="3"/>
        <v>11.729180656175462</v>
      </c>
    </row>
    <row r="74" spans="26:32" ht="12.75">
      <c r="Z74">
        <v>0</v>
      </c>
      <c r="AC74" s="119">
        <v>13.6</v>
      </c>
      <c r="AD74" s="122">
        <f t="shared" si="4"/>
        <v>11.988372849921413</v>
      </c>
      <c r="AE74" s="122">
        <f t="shared" si="5"/>
        <v>12.188372849921413</v>
      </c>
      <c r="AF74" s="123">
        <f t="shared" si="3"/>
        <v>11.788372849921414</v>
      </c>
    </row>
    <row r="75" spans="26:32" ht="12.75">
      <c r="Z75">
        <v>1</v>
      </c>
      <c r="AC75" s="119">
        <v>13.8</v>
      </c>
      <c r="AD75" s="122">
        <f t="shared" si="4"/>
        <v>12.046700893128687</v>
      </c>
      <c r="AE75" s="122">
        <f t="shared" si="5"/>
        <v>12.246700893128686</v>
      </c>
      <c r="AF75" s="123">
        <f t="shared" si="3"/>
        <v>11.846700893128688</v>
      </c>
    </row>
    <row r="76" spans="29:32" ht="12.75">
      <c r="AC76" s="119">
        <v>14</v>
      </c>
      <c r="AD76" s="122">
        <f t="shared" si="4"/>
        <v>12.104189654744804</v>
      </c>
      <c r="AE76" s="122">
        <f t="shared" si="5"/>
        <v>12.304189654744803</v>
      </c>
      <c r="AF76" s="123">
        <f t="shared" si="3"/>
        <v>11.904189654744805</v>
      </c>
    </row>
    <row r="77" spans="26:32" ht="12.75">
      <c r="Z77">
        <v>1</v>
      </c>
      <c r="AC77" s="119">
        <v>14.2</v>
      </c>
      <c r="AD77" s="122">
        <f t="shared" si="4"/>
        <v>12.160862945391667</v>
      </c>
      <c r="AE77" s="122">
        <f t="shared" si="5"/>
        <v>12.360862945391666</v>
      </c>
      <c r="AF77" s="123">
        <f t="shared" si="3"/>
        <v>11.960862945391668</v>
      </c>
    </row>
    <row r="78" spans="26:32" ht="12.75">
      <c r="Z78">
        <v>0</v>
      </c>
      <c r="AC78" s="119">
        <v>14.4</v>
      </c>
      <c r="AD78" s="122">
        <f t="shared" si="4"/>
        <v>12.216743576577542</v>
      </c>
      <c r="AE78" s="122">
        <f t="shared" si="5"/>
        <v>12.416743576577542</v>
      </c>
      <c r="AF78" s="123">
        <f t="shared" si="3"/>
        <v>12.016743576577543</v>
      </c>
    </row>
    <row r="79" spans="26:32" ht="13.5" thickBot="1">
      <c r="Z79">
        <v>1</v>
      </c>
      <c r="AC79" s="128">
        <v>14.6</v>
      </c>
      <c r="AD79" s="126">
        <f t="shared" si="4"/>
        <v>12.271853415825078</v>
      </c>
      <c r="AE79" s="126">
        <f t="shared" si="5"/>
        <v>12.471853415825077</v>
      </c>
      <c r="AF79" s="127">
        <f t="shared" si="3"/>
        <v>12.071853415825078</v>
      </c>
    </row>
    <row r="80" ht="12.75">
      <c r="Z80">
        <v>0</v>
      </c>
    </row>
    <row r="81" ht="12.75">
      <c r="Z81">
        <v>1</v>
      </c>
    </row>
    <row r="82" ht="12.75">
      <c r="Z82">
        <v>0</v>
      </c>
    </row>
    <row r="83" ht="12.75">
      <c r="Z83">
        <v>1</v>
      </c>
    </row>
    <row r="84" ht="12.75">
      <c r="Z84">
        <v>0</v>
      </c>
    </row>
    <row r="85" ht="12.75">
      <c r="Z85">
        <v>1</v>
      </c>
    </row>
    <row r="86" ht="12.75">
      <c r="Z86">
        <v>0</v>
      </c>
    </row>
    <row r="87" ht="12.75">
      <c r="Z87">
        <v>1</v>
      </c>
    </row>
    <row r="88" ht="12.75">
      <c r="Z88">
        <v>0</v>
      </c>
    </row>
    <row r="89" ht="12.75">
      <c r="Z89">
        <v>1</v>
      </c>
    </row>
    <row r="91" ht="12.75">
      <c r="Z91">
        <v>1</v>
      </c>
    </row>
    <row r="92" ht="12.75">
      <c r="Z92">
        <v>0</v>
      </c>
    </row>
    <row r="93" ht="12.75">
      <c r="Z93">
        <v>1</v>
      </c>
    </row>
    <row r="95" ht="12.75">
      <c r="Z95">
        <v>1</v>
      </c>
    </row>
    <row r="99" ht="12.75">
      <c r="Z99">
        <v>1</v>
      </c>
    </row>
    <row r="100" ht="12.75">
      <c r="Z100">
        <v>0</v>
      </c>
    </row>
    <row r="101" ht="12.75">
      <c r="Z101">
        <v>1</v>
      </c>
    </row>
    <row r="102" ht="12.75">
      <c r="Z102">
        <v>0</v>
      </c>
    </row>
    <row r="108" ht="12.75">
      <c r="Z108">
        <v>1</v>
      </c>
    </row>
    <row r="109" ht="12.75">
      <c r="Z109">
        <v>0</v>
      </c>
    </row>
    <row r="111" ht="12.75">
      <c r="Z111">
        <v>1</v>
      </c>
    </row>
    <row r="112" ht="12.75">
      <c r="Z112">
        <v>0</v>
      </c>
    </row>
    <row r="113" ht="12.75">
      <c r="Z113">
        <v>1</v>
      </c>
    </row>
    <row r="120" ht="12.75">
      <c r="Z120">
        <v>1</v>
      </c>
    </row>
  </sheetData>
  <sheetProtection/>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sheetPr codeName="Tabelle1"/>
  <dimension ref="A1:AF389"/>
  <sheetViews>
    <sheetView zoomScalePageLayoutView="0" workbookViewId="0" topLeftCell="A13">
      <selection activeCell="A15" sqref="A15:IV15"/>
    </sheetView>
  </sheetViews>
  <sheetFormatPr defaultColWidth="9.140625" defaultRowHeight="12.75"/>
  <sheetData>
    <row r="1" spans="1:23" ht="12.75">
      <c r="A1" s="17"/>
      <c r="B1" s="17"/>
      <c r="C1" s="17"/>
      <c r="D1" s="17"/>
      <c r="E1" s="17"/>
      <c r="F1" s="17"/>
      <c r="G1" s="17"/>
      <c r="H1" s="17"/>
      <c r="I1" s="17"/>
      <c r="J1" s="17"/>
      <c r="K1" s="17"/>
      <c r="L1" s="17"/>
      <c r="M1" s="17"/>
      <c r="N1" s="17"/>
      <c r="O1" s="17"/>
      <c r="P1" s="17"/>
      <c r="Q1" s="17"/>
      <c r="R1" s="17"/>
      <c r="S1" s="17"/>
      <c r="T1" s="17"/>
      <c r="U1" s="17"/>
      <c r="V1" s="17"/>
      <c r="W1" s="17"/>
    </row>
    <row r="2" spans="1:27" ht="13.5" thickBot="1">
      <c r="A2" s="17"/>
      <c r="B2" s="17"/>
      <c r="C2" s="17"/>
      <c r="D2" s="17"/>
      <c r="E2" s="17"/>
      <c r="F2" s="17"/>
      <c r="G2" s="17"/>
      <c r="H2" s="17"/>
      <c r="I2" s="17"/>
      <c r="J2" s="17"/>
      <c r="K2" s="17"/>
      <c r="L2" s="17"/>
      <c r="M2" s="17"/>
      <c r="N2" s="17"/>
      <c r="O2" s="17"/>
      <c r="P2" s="17"/>
      <c r="Q2" s="17"/>
      <c r="R2" s="17"/>
      <c r="S2" s="17"/>
      <c r="T2" s="17"/>
      <c r="U2" s="17"/>
      <c r="V2" s="17"/>
      <c r="W2" s="17"/>
      <c r="Z2">
        <v>1</v>
      </c>
      <c r="AA2">
        <v>1</v>
      </c>
    </row>
    <row r="3" spans="1:32" ht="12.75">
      <c r="A3" s="17"/>
      <c r="B3" s="17"/>
      <c r="C3" s="17"/>
      <c r="D3" s="17"/>
      <c r="E3" s="17"/>
      <c r="F3" s="17"/>
      <c r="G3" s="17"/>
      <c r="H3" s="17"/>
      <c r="I3" s="17"/>
      <c r="J3" s="17"/>
      <c r="K3" s="17"/>
      <c r="L3" s="17"/>
      <c r="M3" s="17"/>
      <c r="N3" s="17"/>
      <c r="O3" s="17"/>
      <c r="P3" s="17"/>
      <c r="Q3" s="17"/>
      <c r="R3" s="17"/>
      <c r="S3" s="17"/>
      <c r="T3" s="17"/>
      <c r="U3" s="17"/>
      <c r="V3" s="17"/>
      <c r="W3" s="17"/>
      <c r="Z3">
        <v>0</v>
      </c>
      <c r="AC3" s="116" t="s">
        <v>704</v>
      </c>
      <c r="AD3" s="117"/>
      <c r="AE3" s="117"/>
      <c r="AF3" s="118"/>
    </row>
    <row r="4" spans="1:32" ht="12.75">
      <c r="A4" s="17"/>
      <c r="B4" s="17"/>
      <c r="C4" s="17"/>
      <c r="D4" s="17"/>
      <c r="E4" s="17"/>
      <c r="F4" s="17"/>
      <c r="G4" s="17"/>
      <c r="H4" s="17"/>
      <c r="I4" s="17"/>
      <c r="J4" s="17"/>
      <c r="K4" s="17"/>
      <c r="L4" s="17"/>
      <c r="M4" s="17"/>
      <c r="N4" s="17"/>
      <c r="O4" s="17"/>
      <c r="P4" s="17"/>
      <c r="Q4" s="17"/>
      <c r="R4" s="17"/>
      <c r="S4" s="17"/>
      <c r="T4" s="17"/>
      <c r="U4" s="17"/>
      <c r="V4" s="17"/>
      <c r="W4" s="17"/>
      <c r="Z4">
        <v>1</v>
      </c>
      <c r="AA4">
        <v>1</v>
      </c>
      <c r="AC4" s="119" t="s">
        <v>279</v>
      </c>
      <c r="AD4" s="120"/>
      <c r="AE4" s="120"/>
      <c r="AF4" s="121"/>
    </row>
    <row r="5" spans="1:32" ht="13.5" thickBot="1">
      <c r="A5" s="17"/>
      <c r="B5" s="17"/>
      <c r="C5" s="17"/>
      <c r="D5" s="17"/>
      <c r="E5" s="17"/>
      <c r="F5" s="17"/>
      <c r="G5" s="17"/>
      <c r="H5" s="17"/>
      <c r="I5" s="17"/>
      <c r="J5" s="17"/>
      <c r="K5" s="17"/>
      <c r="L5" s="17"/>
      <c r="M5" s="17"/>
      <c r="N5" s="17"/>
      <c r="O5" s="17"/>
      <c r="P5" s="17"/>
      <c r="Q5" s="17"/>
      <c r="R5" s="17"/>
      <c r="S5" s="17"/>
      <c r="T5" s="17"/>
      <c r="U5" s="17"/>
      <c r="V5" s="17"/>
      <c r="W5" s="17"/>
      <c r="Z5">
        <v>0</v>
      </c>
      <c r="AC5" s="119"/>
      <c r="AD5" s="120"/>
      <c r="AE5" s="120"/>
      <c r="AF5" s="121"/>
    </row>
    <row r="6" spans="1:32" ht="13.5" thickBot="1">
      <c r="A6" s="17"/>
      <c r="B6" s="17"/>
      <c r="C6" s="17"/>
      <c r="D6" s="17"/>
      <c r="E6" s="17"/>
      <c r="F6" s="17"/>
      <c r="G6" s="17"/>
      <c r="H6" s="17"/>
      <c r="I6" s="17"/>
      <c r="J6" s="17"/>
      <c r="K6" s="17"/>
      <c r="L6" s="17"/>
      <c r="M6" s="17"/>
      <c r="N6" s="17"/>
      <c r="O6" s="17"/>
      <c r="P6" s="17"/>
      <c r="Q6" s="17"/>
      <c r="R6" s="17"/>
      <c r="S6" s="17"/>
      <c r="T6" s="17"/>
      <c r="U6" s="17"/>
      <c r="V6" s="17"/>
      <c r="W6" s="17"/>
      <c r="Z6">
        <v>1</v>
      </c>
      <c r="AA6">
        <v>1</v>
      </c>
      <c r="AC6" s="119"/>
      <c r="AD6" s="120" t="s">
        <v>280</v>
      </c>
      <c r="AE6" s="115">
        <v>0.2</v>
      </c>
      <c r="AF6" s="121"/>
    </row>
    <row r="7" spans="1:32" ht="12.75">
      <c r="A7" s="17"/>
      <c r="B7" s="17"/>
      <c r="C7" s="17"/>
      <c r="D7" s="17"/>
      <c r="E7" s="17"/>
      <c r="F7" s="17"/>
      <c r="G7" s="17"/>
      <c r="H7" s="17"/>
      <c r="I7" s="17"/>
      <c r="J7" s="17"/>
      <c r="K7" s="17"/>
      <c r="L7" s="17"/>
      <c r="M7" s="17"/>
      <c r="N7" s="17"/>
      <c r="O7" s="17"/>
      <c r="P7" s="17"/>
      <c r="Q7" s="17"/>
      <c r="R7" s="17"/>
      <c r="S7" s="17"/>
      <c r="T7" s="17"/>
      <c r="U7" s="17"/>
      <c r="V7" s="17"/>
      <c r="W7" s="17"/>
      <c r="Z7">
        <v>0</v>
      </c>
      <c r="AC7" s="119">
        <v>0.800000000000001</v>
      </c>
      <c r="AD7" s="122">
        <f aca="true" t="shared" si="0" ref="AD7:AD38">4.0435*LN(AC7)-6.9823</f>
        <v>-7.884580949739002</v>
      </c>
      <c r="AE7" s="122">
        <f aca="true" t="shared" si="1" ref="AE7:AE38">AD7+AE$6</f>
        <v>-7.684580949739002</v>
      </c>
      <c r="AF7" s="123">
        <f aca="true" t="shared" si="2" ref="AF7:AF38">AD7-AE$6</f>
        <v>-8.084580949739001</v>
      </c>
    </row>
    <row r="8" spans="1:32" ht="12.75">
      <c r="A8" s="17"/>
      <c r="B8" s="17"/>
      <c r="C8" s="17"/>
      <c r="D8" s="17"/>
      <c r="E8" s="17"/>
      <c r="F8" s="17"/>
      <c r="G8" s="17"/>
      <c r="H8" s="17"/>
      <c r="I8" s="17"/>
      <c r="J8" s="17"/>
      <c r="K8" s="17"/>
      <c r="L8" s="17"/>
      <c r="M8" s="17"/>
      <c r="N8" s="17"/>
      <c r="O8" s="17"/>
      <c r="P8" s="17"/>
      <c r="Q8" s="17"/>
      <c r="R8" s="17"/>
      <c r="S8" s="17"/>
      <c r="T8" s="17"/>
      <c r="U8" s="17"/>
      <c r="V8" s="17"/>
      <c r="W8" s="17"/>
      <c r="Z8">
        <v>1</v>
      </c>
      <c r="AA8">
        <v>1</v>
      </c>
      <c r="AC8" s="119">
        <v>0.900000000000001</v>
      </c>
      <c r="AD8" s="122">
        <f t="shared" si="0"/>
        <v>-7.408325245062416</v>
      </c>
      <c r="AE8" s="122">
        <f t="shared" si="1"/>
        <v>-7.208325245062416</v>
      </c>
      <c r="AF8" s="123">
        <f t="shared" si="2"/>
        <v>-7.608325245062416</v>
      </c>
    </row>
    <row r="9" spans="1:32" ht="12.75">
      <c r="A9" s="17"/>
      <c r="B9" s="17"/>
      <c r="C9" s="17"/>
      <c r="D9" s="17"/>
      <c r="E9" s="17"/>
      <c r="F9" s="17"/>
      <c r="G9" s="17"/>
      <c r="H9" s="17"/>
      <c r="I9" s="17"/>
      <c r="J9" s="17"/>
      <c r="K9" s="17"/>
      <c r="L9" s="17"/>
      <c r="M9" s="17"/>
      <c r="N9" s="17"/>
      <c r="O9" s="17"/>
      <c r="P9" s="17"/>
      <c r="Q9" s="17"/>
      <c r="R9" s="17"/>
      <c r="S9" s="17"/>
      <c r="T9" s="17"/>
      <c r="U9" s="17"/>
      <c r="V9" s="17"/>
      <c r="W9" s="17"/>
      <c r="Z9">
        <v>0</v>
      </c>
      <c r="AC9" s="119">
        <v>1</v>
      </c>
      <c r="AD9" s="122">
        <f t="shared" si="0"/>
        <v>-6.9823</v>
      </c>
      <c r="AE9" s="122">
        <f t="shared" si="1"/>
        <v>-6.7823</v>
      </c>
      <c r="AF9" s="123">
        <f t="shared" si="2"/>
        <v>-7.182300000000001</v>
      </c>
    </row>
    <row r="10" spans="1:32" ht="12.75">
      <c r="A10" s="17"/>
      <c r="B10" s="17"/>
      <c r="C10" s="17"/>
      <c r="D10" s="17"/>
      <c r="E10" s="17"/>
      <c r="F10" s="17"/>
      <c r="G10" s="17"/>
      <c r="H10" s="17"/>
      <c r="I10" s="17"/>
      <c r="J10" s="17"/>
      <c r="K10" s="17"/>
      <c r="L10" s="17"/>
      <c r="M10" s="17"/>
      <c r="N10" s="17"/>
      <c r="O10" s="17"/>
      <c r="P10" s="17"/>
      <c r="Q10" s="17"/>
      <c r="R10" s="17"/>
      <c r="S10" s="17"/>
      <c r="T10" s="17"/>
      <c r="U10" s="17"/>
      <c r="V10" s="17"/>
      <c r="W10" s="17"/>
      <c r="Z10">
        <v>1</v>
      </c>
      <c r="AA10">
        <v>1</v>
      </c>
      <c r="AC10" s="119">
        <v>1.1</v>
      </c>
      <c r="AD10" s="122">
        <f t="shared" si="0"/>
        <v>-6.596913287961213</v>
      </c>
      <c r="AE10" s="122">
        <f t="shared" si="1"/>
        <v>-6.396913287961213</v>
      </c>
      <c r="AF10" s="123">
        <f t="shared" si="2"/>
        <v>-6.796913287961213</v>
      </c>
    </row>
    <row r="11" spans="1:32" ht="12.75">
      <c r="A11" s="17"/>
      <c r="B11" s="17"/>
      <c r="C11" s="17"/>
      <c r="D11" s="17"/>
      <c r="E11" s="17"/>
      <c r="F11" s="17"/>
      <c r="G11" s="17"/>
      <c r="H11" s="17"/>
      <c r="I11" s="17"/>
      <c r="J11" s="17"/>
      <c r="K11" s="17"/>
      <c r="L11" s="17"/>
      <c r="M11" s="17"/>
      <c r="N11" s="17"/>
      <c r="O11" s="17"/>
      <c r="P11" s="17"/>
      <c r="Q11" s="17"/>
      <c r="R11" s="17"/>
      <c r="S11" s="17"/>
      <c r="T11" s="17"/>
      <c r="U11" s="17"/>
      <c r="V11" s="17"/>
      <c r="W11" s="17"/>
      <c r="Z11">
        <v>0</v>
      </c>
      <c r="AC11" s="119">
        <v>1.2</v>
      </c>
      <c r="AD11" s="122">
        <f t="shared" si="0"/>
        <v>-6.245082785103645</v>
      </c>
      <c r="AE11" s="122">
        <f t="shared" si="1"/>
        <v>-6.045082785103645</v>
      </c>
      <c r="AF11" s="123">
        <f t="shared" si="2"/>
        <v>-6.445082785103645</v>
      </c>
    </row>
    <row r="12" spans="1:32" ht="12.75">
      <c r="A12" s="17"/>
      <c r="B12" s="17"/>
      <c r="C12" s="17"/>
      <c r="D12" s="17"/>
      <c r="E12" s="17"/>
      <c r="F12" s="17"/>
      <c r="G12" s="17"/>
      <c r="H12" s="17"/>
      <c r="I12" s="17"/>
      <c r="J12" s="17"/>
      <c r="K12" s="17"/>
      <c r="L12" s="17"/>
      <c r="M12" s="17"/>
      <c r="N12" s="17"/>
      <c r="O12" s="17"/>
      <c r="P12" s="17"/>
      <c r="Q12" s="17"/>
      <c r="R12" s="17"/>
      <c r="S12" s="17"/>
      <c r="T12" s="17"/>
      <c r="U12" s="17"/>
      <c r="V12" s="17"/>
      <c r="W12" s="17"/>
      <c r="Z12">
        <v>1</v>
      </c>
      <c r="AA12">
        <v>1</v>
      </c>
      <c r="AC12" s="119">
        <v>1.3</v>
      </c>
      <c r="AD12" s="122">
        <f t="shared" si="0"/>
        <v>-5.9214300966257</v>
      </c>
      <c r="AE12" s="122">
        <f t="shared" si="1"/>
        <v>-5.7214300966257</v>
      </c>
      <c r="AF12" s="123">
        <f t="shared" si="2"/>
        <v>-6.1214300966257005</v>
      </c>
    </row>
    <row r="13" spans="1:32" ht="12.75">
      <c r="A13" s="17"/>
      <c r="B13" s="17"/>
      <c r="C13" s="17"/>
      <c r="D13" s="17"/>
      <c r="E13" s="17"/>
      <c r="F13" s="17"/>
      <c r="G13" s="17"/>
      <c r="H13" s="17"/>
      <c r="I13" s="17"/>
      <c r="J13" s="17"/>
      <c r="K13" s="17"/>
      <c r="L13" s="17"/>
      <c r="M13" s="17"/>
      <c r="N13" s="17"/>
      <c r="O13" s="17"/>
      <c r="P13" s="17"/>
      <c r="Q13" s="17"/>
      <c r="R13" s="17"/>
      <c r="S13" s="17"/>
      <c r="T13" s="17"/>
      <c r="U13" s="17"/>
      <c r="V13" s="17"/>
      <c r="W13" s="17"/>
      <c r="Z13">
        <v>0</v>
      </c>
      <c r="AC13" s="119">
        <v>1.4</v>
      </c>
      <c r="AD13" s="122">
        <f t="shared" si="0"/>
        <v>-5.621774511222126</v>
      </c>
      <c r="AE13" s="122">
        <f t="shared" si="1"/>
        <v>-5.421774511222126</v>
      </c>
      <c r="AF13" s="123">
        <f t="shared" si="2"/>
        <v>-5.821774511222126</v>
      </c>
    </row>
    <row r="14" spans="1:32" ht="12.75">
      <c r="A14" s="17"/>
      <c r="B14" s="17"/>
      <c r="C14" s="17"/>
      <c r="D14" s="17"/>
      <c r="E14" s="17"/>
      <c r="F14" s="17"/>
      <c r="G14" s="17"/>
      <c r="H14" s="17"/>
      <c r="I14" s="17"/>
      <c r="J14" s="17"/>
      <c r="K14" s="17"/>
      <c r="L14" s="17"/>
      <c r="M14" s="17"/>
      <c r="N14" s="17"/>
      <c r="O14" s="17"/>
      <c r="P14" s="17"/>
      <c r="Q14" s="17"/>
      <c r="R14" s="17"/>
      <c r="S14" s="17"/>
      <c r="T14" s="17"/>
      <c r="U14" s="17"/>
      <c r="V14" s="17"/>
      <c r="W14" s="17"/>
      <c r="Z14">
        <v>1</v>
      </c>
      <c r="AA14">
        <v>1</v>
      </c>
      <c r="AC14" s="119">
        <v>1.5</v>
      </c>
      <c r="AD14" s="122">
        <f t="shared" si="0"/>
        <v>-5.342801835364638</v>
      </c>
      <c r="AE14" s="122">
        <f t="shared" si="1"/>
        <v>-5.142801835364637</v>
      </c>
      <c r="AF14" s="123">
        <f t="shared" si="2"/>
        <v>-5.542801835364638</v>
      </c>
    </row>
    <row r="15" spans="1:32" ht="12.75">
      <c r="A15" s="17"/>
      <c r="B15" s="17"/>
      <c r="C15" s="17"/>
      <c r="D15" s="17"/>
      <c r="E15" s="17"/>
      <c r="F15" s="17"/>
      <c r="G15" s="17"/>
      <c r="H15" s="17"/>
      <c r="I15" s="17"/>
      <c r="J15" s="17"/>
      <c r="K15" s="17"/>
      <c r="L15" s="17"/>
      <c r="M15" s="17"/>
      <c r="N15" s="17"/>
      <c r="O15" s="17"/>
      <c r="P15" s="17"/>
      <c r="Q15" s="17"/>
      <c r="R15" s="17"/>
      <c r="S15" s="17"/>
      <c r="T15" s="17"/>
      <c r="U15" s="17"/>
      <c r="V15" s="17"/>
      <c r="W15" s="17"/>
      <c r="Z15">
        <v>0</v>
      </c>
      <c r="AC15" s="119">
        <v>1.6</v>
      </c>
      <c r="AD15" s="122">
        <f t="shared" si="0"/>
        <v>-5.081840325144869</v>
      </c>
      <c r="AE15" s="122">
        <f t="shared" si="1"/>
        <v>-4.881840325144869</v>
      </c>
      <c r="AF15" s="123">
        <f t="shared" si="2"/>
        <v>-5.281840325144869</v>
      </c>
    </row>
    <row r="16" spans="1:32" ht="12.75">
      <c r="A16" s="17"/>
      <c r="B16" s="17"/>
      <c r="C16" s="17"/>
      <c r="D16" s="17"/>
      <c r="E16" s="17"/>
      <c r="F16" s="17"/>
      <c r="G16" s="17"/>
      <c r="H16" s="17"/>
      <c r="I16" s="17"/>
      <c r="J16" s="17"/>
      <c r="K16" s="17"/>
      <c r="L16" s="17"/>
      <c r="M16" s="17"/>
      <c r="N16" s="17"/>
      <c r="O16" s="17"/>
      <c r="P16" s="17"/>
      <c r="Q16" s="17"/>
      <c r="R16" s="17"/>
      <c r="S16" s="17"/>
      <c r="T16" s="17"/>
      <c r="U16" s="17"/>
      <c r="V16" s="17"/>
      <c r="W16" s="17"/>
      <c r="Z16">
        <v>1</v>
      </c>
      <c r="AA16">
        <v>1</v>
      </c>
      <c r="AC16" s="119">
        <v>1.7</v>
      </c>
      <c r="AD16" s="122">
        <f t="shared" si="0"/>
        <v>-4.836704666830114</v>
      </c>
      <c r="AE16" s="122">
        <f t="shared" si="1"/>
        <v>-4.636704666830114</v>
      </c>
      <c r="AF16" s="123">
        <f t="shared" si="2"/>
        <v>-5.036704666830114</v>
      </c>
    </row>
    <row r="17" spans="1:32" ht="12.75">
      <c r="A17" s="17"/>
      <c r="B17" s="17"/>
      <c r="C17" s="17"/>
      <c r="D17" s="17"/>
      <c r="E17" s="17"/>
      <c r="F17" s="17"/>
      <c r="G17" s="17"/>
      <c r="H17" s="17"/>
      <c r="I17" s="17"/>
      <c r="J17" s="17"/>
      <c r="K17" s="17"/>
      <c r="L17" s="17"/>
      <c r="M17" s="17"/>
      <c r="N17" s="17"/>
      <c r="O17" s="17"/>
      <c r="P17" s="17"/>
      <c r="Q17" s="17"/>
      <c r="R17" s="17"/>
      <c r="S17" s="17"/>
      <c r="T17" s="17"/>
      <c r="U17" s="17"/>
      <c r="V17" s="17"/>
      <c r="W17" s="17"/>
      <c r="Z17">
        <v>0</v>
      </c>
      <c r="AC17" s="119">
        <v>1.8</v>
      </c>
      <c r="AD17" s="122">
        <f t="shared" si="0"/>
        <v>-4.6055846204682815</v>
      </c>
      <c r="AE17" s="122">
        <f t="shared" si="1"/>
        <v>-4.405584620468281</v>
      </c>
      <c r="AF17" s="123">
        <f t="shared" si="2"/>
        <v>-4.805584620468282</v>
      </c>
    </row>
    <row r="18" spans="1:32" ht="12.75">
      <c r="A18" s="17"/>
      <c r="B18" s="17"/>
      <c r="C18" s="17"/>
      <c r="D18" s="17"/>
      <c r="E18" s="17"/>
      <c r="F18" s="17"/>
      <c r="G18" s="17"/>
      <c r="H18" s="17"/>
      <c r="I18" s="17"/>
      <c r="J18" s="17"/>
      <c r="K18" s="17"/>
      <c r="L18" s="17"/>
      <c r="M18" s="17"/>
      <c r="N18" s="17"/>
      <c r="O18" s="17"/>
      <c r="P18" s="17"/>
      <c r="Q18" s="17"/>
      <c r="R18" s="17"/>
      <c r="S18" s="17"/>
      <c r="T18" s="17"/>
      <c r="U18" s="17"/>
      <c r="V18" s="17"/>
      <c r="W18" s="17"/>
      <c r="Z18">
        <v>1</v>
      </c>
      <c r="AA18">
        <v>1</v>
      </c>
      <c r="AC18" s="119">
        <v>1.9</v>
      </c>
      <c r="AD18" s="122">
        <f t="shared" si="0"/>
        <v>-4.386963811261923</v>
      </c>
      <c r="AE18" s="122">
        <f t="shared" si="1"/>
        <v>-4.186963811261923</v>
      </c>
      <c r="AF18" s="123">
        <f t="shared" si="2"/>
        <v>-4.586963811261923</v>
      </c>
    </row>
    <row r="19" spans="1:32" ht="12.75">
      <c r="A19" s="17"/>
      <c r="B19" s="17"/>
      <c r="C19" s="17"/>
      <c r="D19" s="17"/>
      <c r="E19" s="17"/>
      <c r="F19" s="17"/>
      <c r="G19" s="17"/>
      <c r="H19" s="17"/>
      <c r="I19" s="17"/>
      <c r="J19" s="17"/>
      <c r="K19" s="17"/>
      <c r="L19" s="17"/>
      <c r="M19" s="17"/>
      <c r="N19" s="17"/>
      <c r="O19" s="17"/>
      <c r="P19" s="17"/>
      <c r="Q19" s="17"/>
      <c r="R19" s="17"/>
      <c r="S19" s="17"/>
      <c r="T19" s="17"/>
      <c r="U19" s="17"/>
      <c r="V19" s="17"/>
      <c r="W19" s="17"/>
      <c r="Z19">
        <v>0</v>
      </c>
      <c r="AC19" s="124">
        <v>2</v>
      </c>
      <c r="AD19" s="122">
        <f t="shared" si="0"/>
        <v>-4.179559375405862</v>
      </c>
      <c r="AE19" s="122">
        <f t="shared" si="1"/>
        <v>-3.979559375405862</v>
      </c>
      <c r="AF19" s="123">
        <f t="shared" si="2"/>
        <v>-4.379559375405862</v>
      </c>
    </row>
    <row r="20" spans="1:32" ht="12.75">
      <c r="A20" s="17"/>
      <c r="B20" s="17"/>
      <c r="C20" s="17"/>
      <c r="D20" s="17"/>
      <c r="E20" s="17"/>
      <c r="F20" s="17"/>
      <c r="G20" s="17"/>
      <c r="H20" s="17"/>
      <c r="I20" s="17"/>
      <c r="J20" s="17"/>
      <c r="K20" s="17"/>
      <c r="L20" s="17"/>
      <c r="M20" s="17"/>
      <c r="N20" s="17"/>
      <c r="O20" s="17"/>
      <c r="P20" s="17"/>
      <c r="Q20" s="17"/>
      <c r="R20" s="17"/>
      <c r="S20" s="17"/>
      <c r="T20" s="17"/>
      <c r="U20" s="17"/>
      <c r="V20" s="17"/>
      <c r="W20" s="17"/>
      <c r="Z20">
        <v>1</v>
      </c>
      <c r="AA20">
        <v>1</v>
      </c>
      <c r="AC20" s="124">
        <v>2.1</v>
      </c>
      <c r="AD20" s="122">
        <f t="shared" si="0"/>
        <v>-3.9822763465867634</v>
      </c>
      <c r="AE20" s="122">
        <f t="shared" si="1"/>
        <v>-3.7822763465867633</v>
      </c>
      <c r="AF20" s="123">
        <f t="shared" si="2"/>
        <v>-4.182276346586764</v>
      </c>
    </row>
    <row r="21" spans="1:32" ht="12.75">
      <c r="A21" s="17"/>
      <c r="B21" s="17"/>
      <c r="C21" s="17"/>
      <c r="D21" s="17"/>
      <c r="E21" s="17"/>
      <c r="F21" s="17"/>
      <c r="G21" s="17"/>
      <c r="H21" s="17"/>
      <c r="I21" s="17"/>
      <c r="J21" s="17"/>
      <c r="K21" s="17"/>
      <c r="L21" s="17"/>
      <c r="M21" s="17"/>
      <c r="N21" s="17"/>
      <c r="O21" s="17"/>
      <c r="P21" s="17"/>
      <c r="Q21" s="17"/>
      <c r="R21" s="17"/>
      <c r="S21" s="17"/>
      <c r="T21" s="17"/>
      <c r="U21" s="17"/>
      <c r="V21" s="17"/>
      <c r="W21" s="17"/>
      <c r="Z21">
        <v>0</v>
      </c>
      <c r="AC21" s="124">
        <v>2.2</v>
      </c>
      <c r="AD21" s="122">
        <f t="shared" si="0"/>
        <v>-3.794172663367074</v>
      </c>
      <c r="AE21" s="122">
        <f t="shared" si="1"/>
        <v>-3.5941726633670736</v>
      </c>
      <c r="AF21" s="123">
        <f t="shared" si="2"/>
        <v>-3.994172663367074</v>
      </c>
    </row>
    <row r="22" spans="1:32" ht="12.75">
      <c r="A22" s="17"/>
      <c r="B22" s="17"/>
      <c r="C22" s="17"/>
      <c r="D22" s="17"/>
      <c r="E22" s="17"/>
      <c r="F22" s="17"/>
      <c r="G22" s="17"/>
      <c r="H22" s="17"/>
      <c r="I22" s="17"/>
      <c r="J22" s="17"/>
      <c r="K22" s="17"/>
      <c r="L22" s="17"/>
      <c r="M22" s="17"/>
      <c r="N22" s="17"/>
      <c r="O22" s="17"/>
      <c r="P22" s="17"/>
      <c r="Q22" s="17"/>
      <c r="R22" s="17"/>
      <c r="S22" s="17"/>
      <c r="T22" s="17"/>
      <c r="U22" s="17"/>
      <c r="V22" s="17"/>
      <c r="W22" s="17"/>
      <c r="Z22">
        <v>1</v>
      </c>
      <c r="AA22">
        <v>1</v>
      </c>
      <c r="AC22" s="124">
        <v>2.3</v>
      </c>
      <c r="AD22" s="122">
        <f t="shared" si="0"/>
        <v>-3.614431961411908</v>
      </c>
      <c r="AE22" s="122">
        <f t="shared" si="1"/>
        <v>-3.414431961411908</v>
      </c>
      <c r="AF22" s="123">
        <f t="shared" si="2"/>
        <v>-3.814431961411908</v>
      </c>
    </row>
    <row r="23" spans="1:32" ht="12.75">
      <c r="A23" s="17"/>
      <c r="B23" s="17"/>
      <c r="C23" s="17"/>
      <c r="D23" s="17"/>
      <c r="E23" s="17"/>
      <c r="F23" s="17"/>
      <c r="G23" s="17"/>
      <c r="H23" s="17"/>
      <c r="I23" s="17"/>
      <c r="J23" s="17"/>
      <c r="K23" s="17"/>
      <c r="L23" s="17"/>
      <c r="M23" s="17"/>
      <c r="N23" s="17"/>
      <c r="O23" s="17"/>
      <c r="P23" s="17"/>
      <c r="Q23" s="17"/>
      <c r="R23" s="17"/>
      <c r="S23" s="17"/>
      <c r="T23" s="17"/>
      <c r="U23" s="17"/>
      <c r="V23" s="17"/>
      <c r="W23" s="17"/>
      <c r="Z23">
        <v>0</v>
      </c>
      <c r="AC23" s="124">
        <v>2.4</v>
      </c>
      <c r="AD23" s="122">
        <f t="shared" si="0"/>
        <v>-3.4423421605095066</v>
      </c>
      <c r="AE23" s="122">
        <f t="shared" si="1"/>
        <v>-3.2423421605095064</v>
      </c>
      <c r="AF23" s="123">
        <f t="shared" si="2"/>
        <v>-3.6423421605095068</v>
      </c>
    </row>
    <row r="24" spans="1:32" ht="12.75">
      <c r="A24" s="17"/>
      <c r="B24" s="17"/>
      <c r="C24" s="17"/>
      <c r="D24" s="17"/>
      <c r="E24" s="17"/>
      <c r="F24" s="17"/>
      <c r="G24" s="17"/>
      <c r="H24" s="17"/>
      <c r="I24" s="17"/>
      <c r="J24" s="17"/>
      <c r="K24" s="17"/>
      <c r="L24" s="17"/>
      <c r="M24" s="17"/>
      <c r="N24" s="17"/>
      <c r="O24" s="17"/>
      <c r="P24" s="17"/>
      <c r="Q24" s="17"/>
      <c r="R24" s="17"/>
      <c r="S24" s="17"/>
      <c r="T24" s="17"/>
      <c r="U24" s="17"/>
      <c r="V24" s="17"/>
      <c r="W24" s="17"/>
      <c r="Z24">
        <v>1</v>
      </c>
      <c r="AA24">
        <v>1</v>
      </c>
      <c r="AC24" s="124">
        <v>2.5</v>
      </c>
      <c r="AD24" s="122">
        <f t="shared" si="0"/>
        <v>-3.277278425666854</v>
      </c>
      <c r="AE24" s="122">
        <f t="shared" si="1"/>
        <v>-3.077278425666854</v>
      </c>
      <c r="AF24" s="123">
        <f t="shared" si="2"/>
        <v>-3.4772784256668543</v>
      </c>
    </row>
    <row r="25" spans="1:32" ht="12.75">
      <c r="A25" s="17"/>
      <c r="B25" s="17"/>
      <c r="C25" s="17"/>
      <c r="D25" s="17"/>
      <c r="E25" s="17"/>
      <c r="F25" s="17"/>
      <c r="G25" s="17"/>
      <c r="H25" s="17"/>
      <c r="I25" s="17"/>
      <c r="J25" s="17"/>
      <c r="K25" s="17"/>
      <c r="L25" s="17"/>
      <c r="M25" s="17"/>
      <c r="N25" s="17"/>
      <c r="O25" s="17"/>
      <c r="P25" s="17"/>
      <c r="Q25" s="17"/>
      <c r="R25" s="17"/>
      <c r="S25" s="17"/>
      <c r="T25" s="17"/>
      <c r="U25" s="17"/>
      <c r="V25" s="17"/>
      <c r="W25" s="17"/>
      <c r="Z25">
        <v>0</v>
      </c>
      <c r="AC25" s="124">
        <v>2.6</v>
      </c>
      <c r="AD25" s="122">
        <f t="shared" si="0"/>
        <v>-3.1186894720315617</v>
      </c>
      <c r="AE25" s="122">
        <f t="shared" si="1"/>
        <v>-2.9186894720315615</v>
      </c>
      <c r="AF25" s="123">
        <f t="shared" si="2"/>
        <v>-3.318689472031562</v>
      </c>
    </row>
    <row r="26" spans="1:32" ht="12.75">
      <c r="A26" s="17"/>
      <c r="B26" s="17"/>
      <c r="C26" s="17"/>
      <c r="D26" s="17"/>
      <c r="E26" s="17"/>
      <c r="F26" s="17"/>
      <c r="G26" s="17"/>
      <c r="H26" s="17"/>
      <c r="I26" s="17"/>
      <c r="J26" s="17"/>
      <c r="K26" s="17"/>
      <c r="L26" s="17"/>
      <c r="M26" s="17"/>
      <c r="N26" s="17"/>
      <c r="O26" s="17"/>
      <c r="P26" s="17"/>
      <c r="Q26" s="17"/>
      <c r="R26" s="17"/>
      <c r="S26" s="17"/>
      <c r="T26" s="17"/>
      <c r="U26" s="17"/>
      <c r="V26" s="17"/>
      <c r="W26" s="17"/>
      <c r="Z26">
        <v>1</v>
      </c>
      <c r="AA26">
        <v>1</v>
      </c>
      <c r="AC26" s="124">
        <v>2.7</v>
      </c>
      <c r="AD26" s="122">
        <f t="shared" si="0"/>
        <v>-2.9660864558329196</v>
      </c>
      <c r="AE26" s="122">
        <f t="shared" si="1"/>
        <v>-2.7660864558329195</v>
      </c>
      <c r="AF26" s="123">
        <f t="shared" si="2"/>
        <v>-3.16608645583292</v>
      </c>
    </row>
    <row r="27" spans="1:32" ht="12.75">
      <c r="A27" s="17"/>
      <c r="B27" s="17"/>
      <c r="C27" s="17"/>
      <c r="D27" s="17"/>
      <c r="E27" s="17"/>
      <c r="F27" s="17"/>
      <c r="G27" s="17"/>
      <c r="H27" s="17"/>
      <c r="I27" s="17"/>
      <c r="J27" s="17"/>
      <c r="K27" s="17"/>
      <c r="L27" s="17"/>
      <c r="M27" s="17"/>
      <c r="N27" s="17"/>
      <c r="O27" s="17"/>
      <c r="P27" s="17"/>
      <c r="Q27" s="17"/>
      <c r="R27" s="17"/>
      <c r="S27" s="17"/>
      <c r="T27" s="17"/>
      <c r="U27" s="17"/>
      <c r="V27" s="17"/>
      <c r="W27" s="17"/>
      <c r="Z27">
        <v>0</v>
      </c>
      <c r="AC27" s="124">
        <v>2.8</v>
      </c>
      <c r="AD27" s="122">
        <f t="shared" si="0"/>
        <v>-2.819033886627988</v>
      </c>
      <c r="AE27" s="122">
        <f t="shared" si="1"/>
        <v>-2.619033886627988</v>
      </c>
      <c r="AF27" s="123">
        <f t="shared" si="2"/>
        <v>-3.019033886627988</v>
      </c>
    </row>
    <row r="28" spans="1:32" ht="12.75">
      <c r="A28" s="17"/>
      <c r="B28" s="17"/>
      <c r="C28" s="17"/>
      <c r="D28" s="17"/>
      <c r="E28" s="17"/>
      <c r="F28" s="17"/>
      <c r="G28" s="17"/>
      <c r="H28" s="17"/>
      <c r="I28" s="17"/>
      <c r="J28" s="17"/>
      <c r="K28" s="17"/>
      <c r="L28" s="17"/>
      <c r="M28" s="17"/>
      <c r="N28" s="17"/>
      <c r="O28" s="17"/>
      <c r="P28" s="17"/>
      <c r="Q28" s="17"/>
      <c r="R28" s="17"/>
      <c r="S28" s="17"/>
      <c r="T28" s="17"/>
      <c r="U28" s="17"/>
      <c r="V28" s="17"/>
      <c r="W28" s="17"/>
      <c r="Z28">
        <v>1</v>
      </c>
      <c r="AA28">
        <v>1</v>
      </c>
      <c r="AC28" s="124">
        <v>2.9</v>
      </c>
      <c r="AD28" s="122">
        <f t="shared" si="0"/>
        <v>-2.677142134971117</v>
      </c>
      <c r="AE28" s="122">
        <f t="shared" si="1"/>
        <v>-2.4771421349711167</v>
      </c>
      <c r="AF28" s="123">
        <f t="shared" si="2"/>
        <v>-2.877142134971117</v>
      </c>
    </row>
    <row r="29" spans="1:32" ht="12.75">
      <c r="A29" s="17"/>
      <c r="B29" s="17"/>
      <c r="C29" s="17"/>
      <c r="D29" s="17"/>
      <c r="E29" s="17"/>
      <c r="F29" s="17"/>
      <c r="G29" s="17"/>
      <c r="H29" s="17"/>
      <c r="I29" s="17"/>
      <c r="J29" s="17"/>
      <c r="K29" s="17"/>
      <c r="L29" s="17"/>
      <c r="M29" s="17"/>
      <c r="N29" s="17"/>
      <c r="O29" s="17"/>
      <c r="P29" s="17"/>
      <c r="Q29" s="17"/>
      <c r="R29" s="17"/>
      <c r="S29" s="17"/>
      <c r="T29" s="17"/>
      <c r="U29" s="17"/>
      <c r="V29" s="17"/>
      <c r="W29" s="17"/>
      <c r="Z29">
        <v>0</v>
      </c>
      <c r="AC29" s="124">
        <v>3</v>
      </c>
      <c r="AD29" s="122">
        <f t="shared" si="0"/>
        <v>-2.5400612107704985</v>
      </c>
      <c r="AE29" s="122">
        <f t="shared" si="1"/>
        <v>-2.3400612107704983</v>
      </c>
      <c r="AF29" s="123">
        <f t="shared" si="2"/>
        <v>-2.7400612107704987</v>
      </c>
    </row>
    <row r="30" spans="1:32" ht="12.75">
      <c r="A30" s="17"/>
      <c r="B30" s="17"/>
      <c r="C30" s="17"/>
      <c r="D30" s="17"/>
      <c r="E30" s="17"/>
      <c r="F30" s="17"/>
      <c r="G30" s="17"/>
      <c r="H30" s="17"/>
      <c r="I30" s="17"/>
      <c r="J30" s="17"/>
      <c r="K30" s="17"/>
      <c r="L30" s="17"/>
      <c r="M30" s="17"/>
      <c r="N30" s="17"/>
      <c r="O30" s="17"/>
      <c r="P30" s="17"/>
      <c r="Q30" s="17"/>
      <c r="R30" s="17"/>
      <c r="S30" s="17"/>
      <c r="T30" s="17"/>
      <c r="U30" s="17"/>
      <c r="V30" s="17"/>
      <c r="W30" s="17"/>
      <c r="Z30">
        <v>1</v>
      </c>
      <c r="AA30">
        <v>1</v>
      </c>
      <c r="AC30" s="124">
        <v>3.1</v>
      </c>
      <c r="AD30" s="122">
        <f t="shared" si="0"/>
        <v>-2.407475562185735</v>
      </c>
      <c r="AE30" s="122">
        <f t="shared" si="1"/>
        <v>-2.207475562185735</v>
      </c>
      <c r="AF30" s="123">
        <f t="shared" si="2"/>
        <v>-2.6074755621857353</v>
      </c>
    </row>
    <row r="31" spans="1:32" ht="12.75">
      <c r="A31" s="17"/>
      <c r="B31" s="17"/>
      <c r="C31" s="17"/>
      <c r="D31" s="17"/>
      <c r="E31" s="17"/>
      <c r="F31" s="17"/>
      <c r="G31" s="17"/>
      <c r="H31" s="17"/>
      <c r="I31" s="17"/>
      <c r="J31" s="17"/>
      <c r="K31" s="17"/>
      <c r="L31" s="17"/>
      <c r="M31" s="17"/>
      <c r="N31" s="17"/>
      <c r="O31" s="17"/>
      <c r="P31" s="17"/>
      <c r="Q31" s="17"/>
      <c r="R31" s="17"/>
      <c r="S31" s="17"/>
      <c r="T31" s="17"/>
      <c r="U31" s="17"/>
      <c r="V31" s="17"/>
      <c r="W31" s="17"/>
      <c r="Z31">
        <v>0</v>
      </c>
      <c r="AC31" s="124">
        <v>3.2</v>
      </c>
      <c r="AD31" s="122">
        <f t="shared" si="0"/>
        <v>-2.27909970055073</v>
      </c>
      <c r="AE31" s="122">
        <f t="shared" si="1"/>
        <v>-2.0790997005507297</v>
      </c>
      <c r="AF31" s="123">
        <f t="shared" si="2"/>
        <v>-2.47909970055073</v>
      </c>
    </row>
    <row r="32" spans="1:32" ht="12.75">
      <c r="A32" s="17"/>
      <c r="B32" s="17"/>
      <c r="C32" s="17"/>
      <c r="D32" s="17"/>
      <c r="E32" s="17"/>
      <c r="F32" s="17"/>
      <c r="G32" s="17"/>
      <c r="H32" s="17"/>
      <c r="I32" s="17"/>
      <c r="J32" s="17"/>
      <c r="K32" s="17"/>
      <c r="L32" s="17"/>
      <c r="M32" s="17"/>
      <c r="N32" s="17"/>
      <c r="O32" s="17"/>
      <c r="P32" s="17"/>
      <c r="Q32" s="17"/>
      <c r="R32" s="17"/>
      <c r="S32" s="17"/>
      <c r="T32" s="17"/>
      <c r="U32" s="17"/>
      <c r="V32" s="17"/>
      <c r="W32" s="17"/>
      <c r="Z32">
        <v>1</v>
      </c>
      <c r="AA32">
        <v>1</v>
      </c>
      <c r="AC32" s="124">
        <v>3.3</v>
      </c>
      <c r="AD32" s="122">
        <f t="shared" si="0"/>
        <v>-2.154674498731711</v>
      </c>
      <c r="AE32" s="122">
        <f t="shared" si="1"/>
        <v>-1.954674498731711</v>
      </c>
      <c r="AF32" s="123">
        <f t="shared" si="2"/>
        <v>-2.354674498731711</v>
      </c>
    </row>
    <row r="33" spans="1:32" ht="12.75">
      <c r="A33" s="17"/>
      <c r="B33" s="17"/>
      <c r="C33" s="17"/>
      <c r="D33" s="17"/>
      <c r="E33" s="17"/>
      <c r="F33" s="17"/>
      <c r="G33" s="17"/>
      <c r="H33" s="17"/>
      <c r="I33" s="17"/>
      <c r="J33" s="17"/>
      <c r="K33" s="17"/>
      <c r="L33" s="17"/>
      <c r="M33" s="17"/>
      <c r="N33" s="17"/>
      <c r="O33" s="17"/>
      <c r="P33" s="17"/>
      <c r="Q33" s="17"/>
      <c r="R33" s="17"/>
      <c r="S33" s="17"/>
      <c r="T33" s="17"/>
      <c r="U33" s="17"/>
      <c r="V33" s="17"/>
      <c r="W33" s="17"/>
      <c r="Z33">
        <v>0</v>
      </c>
      <c r="AC33" s="124">
        <v>3.4</v>
      </c>
      <c r="AD33" s="122">
        <f t="shared" si="0"/>
        <v>-2.0339640422359757</v>
      </c>
      <c r="AE33" s="122">
        <f t="shared" si="1"/>
        <v>-1.8339640422359758</v>
      </c>
      <c r="AF33" s="123">
        <f t="shared" si="2"/>
        <v>-2.233964042235976</v>
      </c>
    </row>
    <row r="34" spans="1:32" ht="12.75">
      <c r="A34" s="17"/>
      <c r="B34" s="17"/>
      <c r="C34" s="17"/>
      <c r="D34" s="17"/>
      <c r="E34" s="17"/>
      <c r="F34" s="17"/>
      <c r="G34" s="17"/>
      <c r="H34" s="17"/>
      <c r="I34" s="17"/>
      <c r="J34" s="17"/>
      <c r="K34" s="17"/>
      <c r="L34" s="17"/>
      <c r="M34" s="17"/>
      <c r="N34" s="17"/>
      <c r="O34" s="17"/>
      <c r="P34" s="17"/>
      <c r="Q34" s="17"/>
      <c r="R34" s="17"/>
      <c r="S34" s="17"/>
      <c r="T34" s="17"/>
      <c r="U34" s="17"/>
      <c r="V34" s="17"/>
      <c r="W34" s="17"/>
      <c r="Z34">
        <v>1</v>
      </c>
      <c r="AA34">
        <v>1</v>
      </c>
      <c r="AC34" s="124">
        <v>3.5</v>
      </c>
      <c r="AD34" s="122">
        <f t="shared" si="0"/>
        <v>-1.9167529368889795</v>
      </c>
      <c r="AE34" s="122">
        <f t="shared" si="1"/>
        <v>-1.7167529368889796</v>
      </c>
      <c r="AF34" s="123">
        <f t="shared" si="2"/>
        <v>-2.1167529368889797</v>
      </c>
    </row>
    <row r="35" spans="1:32" ht="12.75">
      <c r="A35" s="17"/>
      <c r="B35" s="17"/>
      <c r="C35" s="17"/>
      <c r="D35" s="17"/>
      <c r="E35" s="17"/>
      <c r="F35" s="17"/>
      <c r="G35" s="17"/>
      <c r="H35" s="17"/>
      <c r="I35" s="17"/>
      <c r="J35" s="17"/>
      <c r="K35" s="17"/>
      <c r="L35" s="17"/>
      <c r="M35" s="17"/>
      <c r="N35" s="17"/>
      <c r="O35" s="17"/>
      <c r="P35" s="17"/>
      <c r="Q35" s="17"/>
      <c r="R35" s="17"/>
      <c r="S35" s="17"/>
      <c r="T35" s="17"/>
      <c r="U35" s="17"/>
      <c r="V35" s="17"/>
      <c r="W35" s="17"/>
      <c r="Z35">
        <v>0</v>
      </c>
      <c r="AC35" s="124">
        <v>3.6</v>
      </c>
      <c r="AD35" s="122">
        <f t="shared" si="0"/>
        <v>-1.8028439958741442</v>
      </c>
      <c r="AE35" s="122">
        <f t="shared" si="1"/>
        <v>-1.6028439958741443</v>
      </c>
      <c r="AF35" s="123">
        <f t="shared" si="2"/>
        <v>-2.0028439958741444</v>
      </c>
    </row>
    <row r="36" spans="1:32" ht="12.75">
      <c r="A36" s="17"/>
      <c r="B36" s="17"/>
      <c r="C36" s="17"/>
      <c r="D36" s="17"/>
      <c r="E36" s="17"/>
      <c r="F36" s="17"/>
      <c r="G36" s="17"/>
      <c r="H36" s="17"/>
      <c r="I36" s="17"/>
      <c r="J36" s="17"/>
      <c r="K36" s="17"/>
      <c r="L36" s="17"/>
      <c r="M36" s="17"/>
      <c r="N36" s="17"/>
      <c r="O36" s="17"/>
      <c r="P36" s="17"/>
      <c r="Q36" s="17"/>
      <c r="R36" s="17"/>
      <c r="S36" s="17"/>
      <c r="T36" s="17"/>
      <c r="U36" s="17"/>
      <c r="V36" s="17"/>
      <c r="W36" s="17"/>
      <c r="Z36">
        <v>1</v>
      </c>
      <c r="AA36">
        <v>1</v>
      </c>
      <c r="AC36" s="124">
        <v>3.7</v>
      </c>
      <c r="AD36" s="122">
        <f t="shared" si="0"/>
        <v>-1.692056243744502</v>
      </c>
      <c r="AE36" s="122">
        <f t="shared" si="1"/>
        <v>-1.492056243744502</v>
      </c>
      <c r="AF36" s="123">
        <f t="shared" si="2"/>
        <v>-1.8920562437445019</v>
      </c>
    </row>
    <row r="37" spans="1:32" ht="12.75">
      <c r="A37" s="17"/>
      <c r="B37" s="17"/>
      <c r="C37" s="17"/>
      <c r="D37" s="17"/>
      <c r="E37" s="17"/>
      <c r="F37" s="17"/>
      <c r="G37" s="17"/>
      <c r="H37" s="17"/>
      <c r="I37" s="17"/>
      <c r="J37" s="17"/>
      <c r="K37" s="17"/>
      <c r="L37" s="17"/>
      <c r="M37" s="17"/>
      <c r="N37" s="17"/>
      <c r="O37" s="17"/>
      <c r="P37" s="17"/>
      <c r="Q37" s="17"/>
      <c r="R37" s="17"/>
      <c r="S37" s="17"/>
      <c r="T37" s="17"/>
      <c r="U37" s="17"/>
      <c r="V37" s="17"/>
      <c r="W37" s="17"/>
      <c r="Z37">
        <v>0</v>
      </c>
      <c r="AC37" s="124">
        <v>3.8</v>
      </c>
      <c r="AD37" s="122">
        <f t="shared" si="0"/>
        <v>-1.584223186667784</v>
      </c>
      <c r="AE37" s="122">
        <f t="shared" si="1"/>
        <v>-1.384223186667784</v>
      </c>
      <c r="AF37" s="123">
        <f t="shared" si="2"/>
        <v>-1.784223186667784</v>
      </c>
    </row>
    <row r="38" spans="1:32" ht="12.75">
      <c r="A38" s="17"/>
      <c r="B38" s="17"/>
      <c r="C38" s="17"/>
      <c r="D38" s="17"/>
      <c r="E38" s="17"/>
      <c r="F38" s="17"/>
      <c r="G38" s="17"/>
      <c r="H38" s="17"/>
      <c r="I38" s="17"/>
      <c r="J38" s="17"/>
      <c r="K38" s="17"/>
      <c r="L38" s="17"/>
      <c r="M38" s="17"/>
      <c r="N38" s="17"/>
      <c r="O38" s="17"/>
      <c r="P38" s="17"/>
      <c r="Q38" s="17"/>
      <c r="R38" s="17"/>
      <c r="S38" s="17"/>
      <c r="T38" s="17"/>
      <c r="U38" s="17"/>
      <c r="V38" s="17"/>
      <c r="W38" s="17"/>
      <c r="Z38">
        <v>1</v>
      </c>
      <c r="AA38">
        <v>1</v>
      </c>
      <c r="AC38" s="124">
        <v>3.9</v>
      </c>
      <c r="AD38" s="122">
        <f t="shared" si="0"/>
        <v>-1.4791913073961993</v>
      </c>
      <c r="AE38" s="122">
        <f t="shared" si="1"/>
        <v>-1.2791913073961994</v>
      </c>
      <c r="AF38" s="123">
        <f t="shared" si="2"/>
        <v>-1.6791913073961993</v>
      </c>
    </row>
    <row r="39" spans="1:32" ht="12.75">
      <c r="A39" s="17"/>
      <c r="B39" s="17"/>
      <c r="C39" s="17"/>
      <c r="D39" s="17"/>
      <c r="E39" s="17"/>
      <c r="F39" s="17"/>
      <c r="G39" s="17"/>
      <c r="H39" s="17"/>
      <c r="I39" s="17"/>
      <c r="J39" s="17"/>
      <c r="K39" s="17"/>
      <c r="L39" s="17"/>
      <c r="M39" s="17"/>
      <c r="N39" s="17"/>
      <c r="O39" s="17"/>
      <c r="P39" s="17"/>
      <c r="Q39" s="17"/>
      <c r="R39" s="17"/>
      <c r="S39" s="17"/>
      <c r="T39" s="17"/>
      <c r="U39" s="17"/>
      <c r="V39" s="17"/>
      <c r="W39" s="17"/>
      <c r="Z39">
        <v>0</v>
      </c>
      <c r="AC39" s="124">
        <v>4</v>
      </c>
      <c r="AD39" s="122">
        <f aca="true" t="shared" si="3" ref="AD39:AD70">4.0435*LN(AC39)-6.9823</f>
        <v>-1.3768187508117231</v>
      </c>
      <c r="AE39" s="122">
        <f aca="true" t="shared" si="4" ref="AE39:AE70">AD39+AE$6</f>
        <v>-1.1768187508117232</v>
      </c>
      <c r="AF39" s="123">
        <f aca="true" t="shared" si="5" ref="AF39:AF70">AD39-AE$6</f>
        <v>-1.576818750811723</v>
      </c>
    </row>
    <row r="40" spans="1:32" ht="12.75">
      <c r="A40" s="17"/>
      <c r="B40" s="17"/>
      <c r="C40" s="17"/>
      <c r="D40" s="17"/>
      <c r="E40" s="17"/>
      <c r="F40" s="17"/>
      <c r="G40" s="17"/>
      <c r="H40" s="17"/>
      <c r="I40" s="17"/>
      <c r="J40" s="17"/>
      <c r="K40" s="17"/>
      <c r="L40" s="17"/>
      <c r="M40" s="17"/>
      <c r="N40" s="17"/>
      <c r="O40" s="17"/>
      <c r="P40" s="17"/>
      <c r="Q40" s="17"/>
      <c r="R40" s="17"/>
      <c r="S40" s="17"/>
      <c r="T40" s="17"/>
      <c r="U40" s="17"/>
      <c r="V40" s="17"/>
      <c r="W40" s="17"/>
      <c r="Z40">
        <v>1</v>
      </c>
      <c r="AA40">
        <v>1</v>
      </c>
      <c r="AC40" s="124">
        <v>4.1</v>
      </c>
      <c r="AD40" s="122">
        <f t="shared" si="3"/>
        <v>-1.2769741718025562</v>
      </c>
      <c r="AE40" s="122">
        <f t="shared" si="4"/>
        <v>-1.0769741718025563</v>
      </c>
      <c r="AF40" s="123">
        <f t="shared" si="5"/>
        <v>-1.4769741718025562</v>
      </c>
    </row>
    <row r="41" spans="1:32" ht="12.75">
      <c r="A41" s="17"/>
      <c r="B41" s="17"/>
      <c r="C41" s="17"/>
      <c r="D41" s="17"/>
      <c r="E41" s="17"/>
      <c r="F41" s="17"/>
      <c r="G41" s="17"/>
      <c r="H41" s="17"/>
      <c r="I41" s="17"/>
      <c r="J41" s="17"/>
      <c r="K41" s="17"/>
      <c r="L41" s="17"/>
      <c r="M41" s="17"/>
      <c r="N41" s="17"/>
      <c r="O41" s="17"/>
      <c r="P41" s="17"/>
      <c r="Q41" s="17"/>
      <c r="R41" s="17"/>
      <c r="S41" s="17"/>
      <c r="T41" s="17"/>
      <c r="U41" s="17"/>
      <c r="V41" s="17"/>
      <c r="W41" s="17"/>
      <c r="Z41">
        <v>0</v>
      </c>
      <c r="AC41" s="124">
        <v>4.2</v>
      </c>
      <c r="AD41" s="122">
        <f t="shared" si="3"/>
        <v>-1.1795357219926244</v>
      </c>
      <c r="AE41" s="122">
        <f t="shared" si="4"/>
        <v>-0.9795357219926244</v>
      </c>
      <c r="AF41" s="123">
        <f t="shared" si="5"/>
        <v>-1.3795357219926243</v>
      </c>
    </row>
    <row r="42" spans="1:32" ht="12.75">
      <c r="A42" s="17"/>
      <c r="B42" s="17"/>
      <c r="C42" s="17"/>
      <c r="D42" s="17"/>
      <c r="E42" s="17"/>
      <c r="F42" s="17"/>
      <c r="G42" s="17"/>
      <c r="H42" s="17"/>
      <c r="I42" s="17"/>
      <c r="J42" s="17"/>
      <c r="K42" s="17"/>
      <c r="L42" s="17"/>
      <c r="M42" s="17"/>
      <c r="N42" s="17"/>
      <c r="O42" s="17"/>
      <c r="P42" s="17"/>
      <c r="Q42" s="17"/>
      <c r="R42" s="17"/>
      <c r="S42" s="17"/>
      <c r="T42" s="17"/>
      <c r="U42" s="17"/>
      <c r="V42" s="17"/>
      <c r="W42" s="17"/>
      <c r="Z42">
        <v>1</v>
      </c>
      <c r="AA42">
        <v>1</v>
      </c>
      <c r="AC42" s="124">
        <v>4.3</v>
      </c>
      <c r="AD42" s="122">
        <f t="shared" si="3"/>
        <v>-1.0843901557145044</v>
      </c>
      <c r="AE42" s="122">
        <f t="shared" si="4"/>
        <v>-0.8843901557145044</v>
      </c>
      <c r="AF42" s="123">
        <f t="shared" si="5"/>
        <v>-1.2843901557145043</v>
      </c>
    </row>
    <row r="43" spans="1:32" ht="12.75">
      <c r="A43" s="17"/>
      <c r="B43" s="17"/>
      <c r="C43" s="17"/>
      <c r="D43" s="17"/>
      <c r="E43" s="17"/>
      <c r="F43" s="17"/>
      <c r="G43" s="17"/>
      <c r="H43" s="17"/>
      <c r="I43" s="17"/>
      <c r="J43" s="17"/>
      <c r="K43" s="17"/>
      <c r="L43" s="17"/>
      <c r="M43" s="17"/>
      <c r="N43" s="17"/>
      <c r="O43" s="17"/>
      <c r="P43" s="17"/>
      <c r="Q43" s="17"/>
      <c r="R43" s="17"/>
      <c r="S43" s="17"/>
      <c r="T43" s="17"/>
      <c r="U43" s="17"/>
      <c r="V43" s="17"/>
      <c r="W43" s="17"/>
      <c r="Z43">
        <v>0</v>
      </c>
      <c r="AC43" s="124">
        <v>4.4</v>
      </c>
      <c r="AD43" s="122">
        <f t="shared" si="3"/>
        <v>-0.9914320387729347</v>
      </c>
      <c r="AE43" s="122">
        <f t="shared" si="4"/>
        <v>-0.7914320387729348</v>
      </c>
      <c r="AF43" s="123">
        <f t="shared" si="5"/>
        <v>-1.1914320387729347</v>
      </c>
    </row>
    <row r="44" spans="1:32" ht="12.75">
      <c r="A44" s="17"/>
      <c r="B44" s="17"/>
      <c r="C44" s="17"/>
      <c r="D44" s="17"/>
      <c r="E44" s="17"/>
      <c r="F44" s="17"/>
      <c r="G44" s="17"/>
      <c r="H44" s="17"/>
      <c r="I44" s="17"/>
      <c r="J44" s="17"/>
      <c r="K44" s="17"/>
      <c r="L44" s="17"/>
      <c r="M44" s="17"/>
      <c r="N44" s="17"/>
      <c r="O44" s="17"/>
      <c r="P44" s="17"/>
      <c r="Q44" s="17"/>
      <c r="R44" s="17"/>
      <c r="S44" s="17"/>
      <c r="T44" s="17"/>
      <c r="U44" s="17"/>
      <c r="V44" s="17"/>
      <c r="W44" s="17"/>
      <c r="Z44">
        <v>1</v>
      </c>
      <c r="AA44">
        <v>1</v>
      </c>
      <c r="AC44" s="124">
        <v>4.5</v>
      </c>
      <c r="AD44" s="122">
        <f t="shared" si="3"/>
        <v>-0.9005630461351357</v>
      </c>
      <c r="AE44" s="122">
        <f t="shared" si="4"/>
        <v>-0.7005630461351358</v>
      </c>
      <c r="AF44" s="123">
        <f t="shared" si="5"/>
        <v>-1.1005630461351357</v>
      </c>
    </row>
    <row r="45" spans="1:32" ht="12.75">
      <c r="A45" s="17"/>
      <c r="B45" s="17"/>
      <c r="C45" s="17"/>
      <c r="D45" s="17"/>
      <c r="E45" s="17"/>
      <c r="F45" s="17"/>
      <c r="G45" s="17"/>
      <c r="H45" s="17"/>
      <c r="I45" s="17"/>
      <c r="J45" s="17"/>
      <c r="K45" s="17"/>
      <c r="L45" s="17"/>
      <c r="M45" s="17"/>
      <c r="N45" s="17"/>
      <c r="O45" s="17"/>
      <c r="P45" s="17"/>
      <c r="Q45" s="17"/>
      <c r="R45" s="17"/>
      <c r="S45" s="17"/>
      <c r="T45" s="17"/>
      <c r="U45" s="17"/>
      <c r="V45" s="17"/>
      <c r="W45" s="17"/>
      <c r="Z45">
        <v>0</v>
      </c>
      <c r="AC45" s="124">
        <v>4.6</v>
      </c>
      <c r="AD45" s="122">
        <f t="shared" si="3"/>
        <v>-0.811691336817769</v>
      </c>
      <c r="AE45" s="122">
        <f t="shared" si="4"/>
        <v>-0.611691336817769</v>
      </c>
      <c r="AF45" s="123">
        <f t="shared" si="5"/>
        <v>-1.011691336817769</v>
      </c>
    </row>
    <row r="46" spans="1:32" ht="12.75">
      <c r="A46" s="17"/>
      <c r="B46" s="17"/>
      <c r="C46" s="17"/>
      <c r="D46" s="17"/>
      <c r="E46" s="17"/>
      <c r="F46" s="17"/>
      <c r="G46" s="17"/>
      <c r="H46" s="17"/>
      <c r="I46" s="17"/>
      <c r="J46" s="17"/>
      <c r="K46" s="17"/>
      <c r="L46" s="17"/>
      <c r="M46" s="17"/>
      <c r="N46" s="17"/>
      <c r="O46" s="17"/>
      <c r="P46" s="17"/>
      <c r="Q46" s="17"/>
      <c r="R46" s="17"/>
      <c r="S46" s="17"/>
      <c r="T46" s="17"/>
      <c r="U46" s="17"/>
      <c r="V46" s="17"/>
      <c r="W46" s="17"/>
      <c r="Z46">
        <v>1</v>
      </c>
      <c r="AA46">
        <v>1</v>
      </c>
      <c r="AC46" s="124">
        <v>4.7</v>
      </c>
      <c r="AD46" s="122">
        <f t="shared" si="3"/>
        <v>-0.7247309960068025</v>
      </c>
      <c r="AE46" s="122">
        <f t="shared" si="4"/>
        <v>-0.5247309960068025</v>
      </c>
      <c r="AF46" s="123">
        <f t="shared" si="5"/>
        <v>-0.9247309960068024</v>
      </c>
    </row>
    <row r="47" spans="1:32" ht="12.75">
      <c r="A47" s="17"/>
      <c r="B47" s="17"/>
      <c r="C47" s="17"/>
      <c r="D47" s="17"/>
      <c r="E47" s="17"/>
      <c r="F47" s="17"/>
      <c r="G47" s="17"/>
      <c r="H47" s="17"/>
      <c r="I47" s="17"/>
      <c r="J47" s="17"/>
      <c r="K47" s="17"/>
      <c r="L47" s="17"/>
      <c r="M47" s="17"/>
      <c r="N47" s="17"/>
      <c r="O47" s="17"/>
      <c r="P47" s="17"/>
      <c r="Q47" s="17"/>
      <c r="R47" s="17"/>
      <c r="S47" s="17"/>
      <c r="T47" s="17"/>
      <c r="U47" s="17"/>
      <c r="V47" s="17"/>
      <c r="W47" s="17"/>
      <c r="Z47">
        <v>0</v>
      </c>
      <c r="AC47" s="124">
        <v>4.8</v>
      </c>
      <c r="AD47" s="122">
        <f t="shared" si="3"/>
        <v>-0.6396015359153671</v>
      </c>
      <c r="AE47" s="122">
        <f t="shared" si="4"/>
        <v>-0.43960153591536705</v>
      </c>
      <c r="AF47" s="123">
        <f t="shared" si="5"/>
        <v>-0.839601535915367</v>
      </c>
    </row>
    <row r="48" spans="1:32" ht="12.75">
      <c r="A48" s="17"/>
      <c r="B48" s="17"/>
      <c r="C48" s="17"/>
      <c r="D48" s="17"/>
      <c r="E48" s="17"/>
      <c r="F48" s="17"/>
      <c r="G48" s="17"/>
      <c r="H48" s="17"/>
      <c r="I48" s="17"/>
      <c r="J48" s="17"/>
      <c r="K48" s="17"/>
      <c r="L48" s="17"/>
      <c r="M48" s="17"/>
      <c r="N48" s="17"/>
      <c r="O48" s="17"/>
      <c r="P48" s="17"/>
      <c r="Q48" s="17"/>
      <c r="R48" s="17"/>
      <c r="S48" s="17"/>
      <c r="T48" s="17"/>
      <c r="U48" s="17"/>
      <c r="V48" s="17"/>
      <c r="W48" s="17"/>
      <c r="Z48">
        <v>1</v>
      </c>
      <c r="AA48">
        <v>1</v>
      </c>
      <c r="AC48" s="124">
        <v>4.9</v>
      </c>
      <c r="AD48" s="122">
        <f t="shared" si="3"/>
        <v>-0.5562274481111054</v>
      </c>
      <c r="AE48" s="122">
        <f t="shared" si="4"/>
        <v>-0.35622744811110535</v>
      </c>
      <c r="AF48" s="123">
        <f t="shared" si="5"/>
        <v>-0.7562274481111053</v>
      </c>
    </row>
    <row r="49" spans="1:32" ht="12.75">
      <c r="A49" s="17"/>
      <c r="B49" s="17"/>
      <c r="C49" s="17"/>
      <c r="D49" s="17"/>
      <c r="E49" s="17"/>
      <c r="F49" s="17"/>
      <c r="G49" s="17"/>
      <c r="H49" s="17"/>
      <c r="I49" s="17"/>
      <c r="J49" s="17"/>
      <c r="K49" s="17"/>
      <c r="L49" s="17"/>
      <c r="M49" s="17"/>
      <c r="N49" s="17"/>
      <c r="O49" s="17"/>
      <c r="P49" s="17"/>
      <c r="Q49" s="17"/>
      <c r="R49" s="17"/>
      <c r="S49" s="17"/>
      <c r="T49" s="17"/>
      <c r="U49" s="17"/>
      <c r="V49" s="17"/>
      <c r="W49" s="17"/>
      <c r="Z49">
        <v>0</v>
      </c>
      <c r="AC49" s="124">
        <v>5</v>
      </c>
      <c r="AD49" s="122">
        <f t="shared" si="3"/>
        <v>-0.47453780107271637</v>
      </c>
      <c r="AE49" s="122">
        <f t="shared" si="4"/>
        <v>-0.27453780107271636</v>
      </c>
      <c r="AF49" s="123">
        <f t="shared" si="5"/>
        <v>-0.6745378010727163</v>
      </c>
    </row>
    <row r="50" spans="1:32" ht="12.75">
      <c r="A50" s="17"/>
      <c r="B50" s="17"/>
      <c r="C50" s="17"/>
      <c r="D50" s="17"/>
      <c r="E50" s="17"/>
      <c r="F50" s="17"/>
      <c r="G50" s="17"/>
      <c r="H50" s="17"/>
      <c r="I50" s="17"/>
      <c r="J50" s="17"/>
      <c r="K50" s="17"/>
      <c r="L50" s="17"/>
      <c r="M50" s="17"/>
      <c r="N50" s="17"/>
      <c r="O50" s="17"/>
      <c r="P50" s="17"/>
      <c r="Q50" s="17"/>
      <c r="R50" s="17"/>
      <c r="S50" s="17"/>
      <c r="T50" s="17"/>
      <c r="U50" s="17"/>
      <c r="V50" s="17"/>
      <c r="W50" s="17"/>
      <c r="Z50">
        <v>1</v>
      </c>
      <c r="AA50">
        <v>1</v>
      </c>
      <c r="AC50" s="124">
        <v>5.1</v>
      </c>
      <c r="AD50" s="122">
        <f t="shared" si="3"/>
        <v>-0.3944658776006129</v>
      </c>
      <c r="AE50" s="122">
        <f t="shared" si="4"/>
        <v>-0.1944658776006129</v>
      </c>
      <c r="AF50" s="123">
        <f t="shared" si="5"/>
        <v>-0.5944658776006129</v>
      </c>
    </row>
    <row r="51" spans="1:32" ht="12.75">
      <c r="A51" s="17"/>
      <c r="B51" s="17"/>
      <c r="C51" s="17"/>
      <c r="D51" s="17"/>
      <c r="E51" s="17"/>
      <c r="F51" s="17"/>
      <c r="G51" s="17"/>
      <c r="H51" s="17"/>
      <c r="I51" s="17"/>
      <c r="J51" s="17"/>
      <c r="K51" s="17"/>
      <c r="L51" s="17"/>
      <c r="M51" s="17"/>
      <c r="N51" s="17"/>
      <c r="O51" s="17"/>
      <c r="P51" s="17"/>
      <c r="Q51" s="17"/>
      <c r="R51" s="17"/>
      <c r="S51" s="17"/>
      <c r="T51" s="17"/>
      <c r="U51" s="17"/>
      <c r="V51" s="17"/>
      <c r="W51" s="17"/>
      <c r="Z51">
        <v>0</v>
      </c>
      <c r="AC51" s="124">
        <v>5.2</v>
      </c>
      <c r="AD51" s="122">
        <f t="shared" si="3"/>
        <v>-0.315948847437423</v>
      </c>
      <c r="AE51" s="122">
        <f t="shared" si="4"/>
        <v>-0.11594884743742301</v>
      </c>
      <c r="AF51" s="123">
        <f t="shared" si="5"/>
        <v>-0.515948847437423</v>
      </c>
    </row>
    <row r="52" spans="1:32" ht="12.75">
      <c r="A52" s="17"/>
      <c r="B52" s="17"/>
      <c r="C52" s="17"/>
      <c r="D52" s="17"/>
      <c r="E52" s="17"/>
      <c r="F52" s="17"/>
      <c r="G52" s="17"/>
      <c r="H52" s="17"/>
      <c r="I52" s="17"/>
      <c r="J52" s="17"/>
      <c r="K52" s="17"/>
      <c r="L52" s="17"/>
      <c r="M52" s="17"/>
      <c r="N52" s="17"/>
      <c r="O52" s="17"/>
      <c r="P52" s="17"/>
      <c r="Q52" s="17"/>
      <c r="R52" s="17"/>
      <c r="S52" s="17"/>
      <c r="T52" s="17"/>
      <c r="U52" s="17"/>
      <c r="V52" s="17"/>
      <c r="W52" s="17"/>
      <c r="Z52">
        <v>1</v>
      </c>
      <c r="AA52">
        <v>1</v>
      </c>
      <c r="AC52" s="124">
        <v>5.3</v>
      </c>
      <c r="AD52" s="122">
        <f t="shared" si="3"/>
        <v>-0.23892747107341972</v>
      </c>
      <c r="AE52" s="122">
        <f t="shared" si="4"/>
        <v>-0.038927471073419706</v>
      </c>
      <c r="AF52" s="123">
        <f t="shared" si="5"/>
        <v>-0.43892747107341973</v>
      </c>
    </row>
    <row r="53" spans="1:32" ht="12.75">
      <c r="A53" s="17"/>
      <c r="B53" s="17"/>
      <c r="C53" s="17"/>
      <c r="D53" s="17"/>
      <c r="E53" s="17"/>
      <c r="F53" s="17"/>
      <c r="G53" s="17"/>
      <c r="H53" s="17"/>
      <c r="I53" s="17"/>
      <c r="J53" s="17"/>
      <c r="K53" s="17"/>
      <c r="L53" s="17"/>
      <c r="M53" s="17"/>
      <c r="N53" s="17"/>
      <c r="O53" s="17"/>
      <c r="P53" s="17"/>
      <c r="Q53" s="17"/>
      <c r="R53" s="17"/>
      <c r="S53" s="17"/>
      <c r="T53" s="17"/>
      <c r="U53" s="17"/>
      <c r="V53" s="17"/>
      <c r="W53" s="17"/>
      <c r="Z53">
        <v>0</v>
      </c>
      <c r="AC53" s="124">
        <v>5.4</v>
      </c>
      <c r="AD53" s="122">
        <f t="shared" si="3"/>
        <v>-0.16334583123878055</v>
      </c>
      <c r="AE53" s="122">
        <f t="shared" si="4"/>
        <v>0.03665416876121946</v>
      </c>
      <c r="AF53" s="123">
        <f t="shared" si="5"/>
        <v>-0.36334583123878056</v>
      </c>
    </row>
    <row r="54" spans="1:32" ht="12.75">
      <c r="A54" s="17"/>
      <c r="B54" s="17"/>
      <c r="C54" s="17"/>
      <c r="D54" s="17"/>
      <c r="E54" s="17"/>
      <c r="F54" s="17"/>
      <c r="G54" s="17"/>
      <c r="H54" s="17"/>
      <c r="I54" s="17"/>
      <c r="J54" s="17"/>
      <c r="K54" s="17"/>
      <c r="L54" s="17"/>
      <c r="M54" s="17"/>
      <c r="N54" s="17"/>
      <c r="O54" s="17"/>
      <c r="P54" s="17"/>
      <c r="Q54" s="17"/>
      <c r="R54" s="17"/>
      <c r="S54" s="17"/>
      <c r="T54" s="17"/>
      <c r="U54" s="17"/>
      <c r="V54" s="17"/>
      <c r="W54" s="17"/>
      <c r="Z54">
        <v>1</v>
      </c>
      <c r="AA54">
        <v>1</v>
      </c>
      <c r="AC54" s="124">
        <v>5.5</v>
      </c>
      <c r="AD54" s="122">
        <f t="shared" si="3"/>
        <v>-0.08915108903392799</v>
      </c>
      <c r="AE54" s="122">
        <f t="shared" si="4"/>
        <v>0.11084891096607202</v>
      </c>
      <c r="AF54" s="123">
        <f t="shared" si="5"/>
        <v>-0.289151089033928</v>
      </c>
    </row>
    <row r="55" spans="1:32" ht="12.75">
      <c r="A55" s="17"/>
      <c r="B55" s="17"/>
      <c r="C55" s="17"/>
      <c r="D55" s="17"/>
      <c r="E55" s="17"/>
      <c r="F55" s="17"/>
      <c r="G55" s="17"/>
      <c r="H55" s="17"/>
      <c r="I55" s="17"/>
      <c r="J55" s="17"/>
      <c r="K55" s="17"/>
      <c r="L55" s="17"/>
      <c r="M55" s="17"/>
      <c r="N55" s="17"/>
      <c r="O55" s="17"/>
      <c r="P55" s="17"/>
      <c r="Q55" s="17"/>
      <c r="R55" s="17"/>
      <c r="S55" s="17"/>
      <c r="T55" s="17"/>
      <c r="U55" s="17"/>
      <c r="V55" s="17"/>
      <c r="W55" s="17"/>
      <c r="Z55">
        <v>0</v>
      </c>
      <c r="AC55" s="124">
        <v>5.6</v>
      </c>
      <c r="AD55" s="122">
        <f t="shared" si="3"/>
        <v>-0.016293262033848954</v>
      </c>
      <c r="AE55" s="122">
        <f t="shared" si="4"/>
        <v>0.18370673796615106</v>
      </c>
      <c r="AF55" s="123">
        <f t="shared" si="5"/>
        <v>-0.21629326203384897</v>
      </c>
    </row>
    <row r="56" spans="1:32" ht="12.75">
      <c r="A56" s="17"/>
      <c r="B56" s="17"/>
      <c r="C56" s="17"/>
      <c r="D56" s="17"/>
      <c r="E56" s="17"/>
      <c r="F56" s="17"/>
      <c r="G56" s="17"/>
      <c r="H56" s="17"/>
      <c r="I56" s="17"/>
      <c r="J56" s="17"/>
      <c r="K56" s="17"/>
      <c r="L56" s="17"/>
      <c r="M56" s="17"/>
      <c r="N56" s="17"/>
      <c r="O56" s="17"/>
      <c r="P56" s="17"/>
      <c r="Q56" s="17"/>
      <c r="R56" s="17"/>
      <c r="S56" s="17"/>
      <c r="T56" s="17"/>
      <c r="U56" s="17"/>
      <c r="V56" s="17"/>
      <c r="W56" s="17"/>
      <c r="Z56">
        <v>1</v>
      </c>
      <c r="AA56">
        <v>1</v>
      </c>
      <c r="AC56" s="124">
        <v>5.7</v>
      </c>
      <c r="AD56" s="122">
        <f t="shared" si="3"/>
        <v>0.05527497796757963</v>
      </c>
      <c r="AE56" s="122">
        <f t="shared" si="4"/>
        <v>0.25527497796757964</v>
      </c>
      <c r="AF56" s="123">
        <f t="shared" si="5"/>
        <v>-0.14472502203242038</v>
      </c>
    </row>
    <row r="57" spans="1:32" ht="12.75">
      <c r="A57" s="17"/>
      <c r="B57" s="17"/>
      <c r="C57" s="17"/>
      <c r="D57" s="17"/>
      <c r="E57" s="17"/>
      <c r="F57" s="17"/>
      <c r="G57" s="17"/>
      <c r="H57" s="17"/>
      <c r="I57" s="17"/>
      <c r="J57" s="17"/>
      <c r="K57" s="17"/>
      <c r="L57" s="17"/>
      <c r="M57" s="17"/>
      <c r="N57" s="17"/>
      <c r="O57" s="17"/>
      <c r="P57" s="17"/>
      <c r="Q57" s="17"/>
      <c r="R57" s="17"/>
      <c r="S57" s="17"/>
      <c r="T57" s="17"/>
      <c r="U57" s="17"/>
      <c r="V57" s="17"/>
      <c r="W57" s="17"/>
      <c r="Z57">
        <v>0</v>
      </c>
      <c r="AC57" s="124">
        <v>5.8</v>
      </c>
      <c r="AD57" s="122">
        <f t="shared" si="3"/>
        <v>0.12559848962302222</v>
      </c>
      <c r="AE57" s="122">
        <f t="shared" si="4"/>
        <v>0.32559848962302224</v>
      </c>
      <c r="AF57" s="123">
        <f t="shared" si="5"/>
        <v>-0.07440151037697779</v>
      </c>
    </row>
    <row r="58" spans="1:32" ht="12.75">
      <c r="A58" s="17"/>
      <c r="B58" s="17"/>
      <c r="C58" s="17"/>
      <c r="D58" s="17"/>
      <c r="E58" s="17"/>
      <c r="F58" s="17"/>
      <c r="G58" s="17"/>
      <c r="H58" s="17"/>
      <c r="I58" s="17"/>
      <c r="J58" s="17"/>
      <c r="K58" s="17"/>
      <c r="L58" s="17"/>
      <c r="M58" s="17"/>
      <c r="N58" s="17"/>
      <c r="O58" s="17"/>
      <c r="P58" s="17"/>
      <c r="Q58" s="17"/>
      <c r="R58" s="17"/>
      <c r="S58" s="17"/>
      <c r="T58" s="17"/>
      <c r="U58" s="17"/>
      <c r="V58" s="17"/>
      <c r="W58" s="17"/>
      <c r="Z58">
        <v>1</v>
      </c>
      <c r="AA58">
        <v>1</v>
      </c>
      <c r="AC58" s="124">
        <v>5.9</v>
      </c>
      <c r="AD58" s="122">
        <f t="shared" si="3"/>
        <v>0.19471983091135225</v>
      </c>
      <c r="AE58" s="122">
        <f t="shared" si="4"/>
        <v>0.39471983091135227</v>
      </c>
      <c r="AF58" s="123">
        <f t="shared" si="5"/>
        <v>-0.005280169088647757</v>
      </c>
    </row>
    <row r="59" spans="1:32" ht="12.75">
      <c r="A59" s="17"/>
      <c r="B59" s="17"/>
      <c r="C59" s="17"/>
      <c r="D59" s="17"/>
      <c r="E59" s="17"/>
      <c r="F59" s="17"/>
      <c r="G59" s="17"/>
      <c r="H59" s="17"/>
      <c r="I59" s="17"/>
      <c r="J59" s="17"/>
      <c r="K59" s="17"/>
      <c r="L59" s="17"/>
      <c r="M59" s="17"/>
      <c r="N59" s="17"/>
      <c r="O59" s="17"/>
      <c r="P59" s="17"/>
      <c r="Q59" s="17"/>
      <c r="R59" s="17"/>
      <c r="S59" s="17"/>
      <c r="T59" s="17"/>
      <c r="U59" s="17"/>
      <c r="V59" s="17"/>
      <c r="W59" s="17"/>
      <c r="Z59">
        <v>0</v>
      </c>
      <c r="AC59" s="124">
        <v>6</v>
      </c>
      <c r="AD59" s="122">
        <f t="shared" si="3"/>
        <v>0.2626794138236397</v>
      </c>
      <c r="AE59" s="122">
        <f t="shared" si="4"/>
        <v>0.4626794138236397</v>
      </c>
      <c r="AF59" s="123">
        <f t="shared" si="5"/>
        <v>0.06267941382363967</v>
      </c>
    </row>
    <row r="60" spans="1:32" ht="12.75">
      <c r="A60" s="17"/>
      <c r="B60" s="17"/>
      <c r="C60" s="17"/>
      <c r="D60" s="17"/>
      <c r="E60" s="17"/>
      <c r="F60" s="17"/>
      <c r="G60" s="17"/>
      <c r="H60" s="17"/>
      <c r="I60" s="17"/>
      <c r="J60" s="17"/>
      <c r="K60" s="17"/>
      <c r="L60" s="17"/>
      <c r="M60" s="17"/>
      <c r="N60" s="17"/>
      <c r="O60" s="17"/>
      <c r="P60" s="17"/>
      <c r="Q60" s="17"/>
      <c r="R60" s="17"/>
      <c r="S60" s="17"/>
      <c r="T60" s="17"/>
      <c r="U60" s="17"/>
      <c r="V60" s="17"/>
      <c r="W60" s="17"/>
      <c r="Z60">
        <v>1</v>
      </c>
      <c r="AA60">
        <v>1</v>
      </c>
      <c r="AC60" s="124">
        <v>6.1</v>
      </c>
      <c r="AD60" s="122">
        <f t="shared" si="3"/>
        <v>0.32951564626335905</v>
      </c>
      <c r="AE60" s="122">
        <f t="shared" si="4"/>
        <v>0.529515646263359</v>
      </c>
      <c r="AF60" s="123">
        <f t="shared" si="5"/>
        <v>0.12951564626335904</v>
      </c>
    </row>
    <row r="61" spans="1:32" ht="12.75">
      <c r="A61" s="17"/>
      <c r="B61" s="17"/>
      <c r="C61" s="17"/>
      <c r="D61" s="17"/>
      <c r="E61" s="17"/>
      <c r="F61" s="17"/>
      <c r="G61" s="17"/>
      <c r="H61" s="17"/>
      <c r="I61" s="17"/>
      <c r="J61" s="17"/>
      <c r="K61" s="17"/>
      <c r="L61" s="17"/>
      <c r="M61" s="17"/>
      <c r="N61" s="17"/>
      <c r="O61" s="17"/>
      <c r="P61" s="17"/>
      <c r="Q61" s="17"/>
      <c r="R61" s="17"/>
      <c r="S61" s="17"/>
      <c r="T61" s="17"/>
      <c r="U61" s="17"/>
      <c r="V61" s="17"/>
      <c r="W61" s="17"/>
      <c r="Z61">
        <v>0</v>
      </c>
      <c r="AC61" s="124">
        <v>6.2</v>
      </c>
      <c r="AD61" s="122">
        <f t="shared" si="3"/>
        <v>0.395265062408404</v>
      </c>
      <c r="AE61" s="122">
        <f t="shared" si="4"/>
        <v>0.5952650624084039</v>
      </c>
      <c r="AF61" s="123">
        <f t="shared" si="5"/>
        <v>0.19526506240840397</v>
      </c>
    </row>
    <row r="62" spans="1:32" ht="12.75">
      <c r="A62" s="17"/>
      <c r="B62" s="17"/>
      <c r="C62" s="17"/>
      <c r="D62" s="17"/>
      <c r="E62" s="17"/>
      <c r="F62" s="17"/>
      <c r="G62" s="17"/>
      <c r="H62" s="17"/>
      <c r="I62" s="17"/>
      <c r="J62" s="17"/>
      <c r="K62" s="17"/>
      <c r="L62" s="17"/>
      <c r="M62" s="17"/>
      <c r="N62" s="17"/>
      <c r="O62" s="17"/>
      <c r="P62" s="17"/>
      <c r="Q62" s="17"/>
      <c r="R62" s="17"/>
      <c r="S62" s="17"/>
      <c r="T62" s="17"/>
      <c r="U62" s="17"/>
      <c r="V62" s="17"/>
      <c r="W62" s="17"/>
      <c r="Z62">
        <v>1</v>
      </c>
      <c r="AA62">
        <v>1</v>
      </c>
      <c r="AC62" s="124">
        <v>6.3</v>
      </c>
      <c r="AD62" s="122">
        <f t="shared" si="3"/>
        <v>0.45996244264273756</v>
      </c>
      <c r="AE62" s="122">
        <f t="shared" si="4"/>
        <v>0.6599624426427375</v>
      </c>
      <c r="AF62" s="123">
        <f t="shared" si="5"/>
        <v>0.25996244264273755</v>
      </c>
    </row>
    <row r="63" spans="1:32" ht="12.75">
      <c r="A63" s="17"/>
      <c r="B63" s="17"/>
      <c r="C63" s="17"/>
      <c r="D63" s="17"/>
      <c r="E63" s="17"/>
      <c r="F63" s="17"/>
      <c r="G63" s="17"/>
      <c r="H63" s="17"/>
      <c r="I63" s="17"/>
      <c r="J63" s="17"/>
      <c r="K63" s="17"/>
      <c r="L63" s="17"/>
      <c r="M63" s="17"/>
      <c r="N63" s="17"/>
      <c r="O63" s="17"/>
      <c r="P63" s="17"/>
      <c r="Q63" s="17"/>
      <c r="R63" s="17"/>
      <c r="S63" s="17"/>
      <c r="T63" s="17"/>
      <c r="U63" s="17"/>
      <c r="V63" s="17"/>
      <c r="W63" s="17"/>
      <c r="Z63">
        <v>0</v>
      </c>
      <c r="AC63" s="124">
        <v>6.4</v>
      </c>
      <c r="AD63" s="122">
        <f t="shared" si="3"/>
        <v>0.5236409240434092</v>
      </c>
      <c r="AE63" s="122">
        <f t="shared" si="4"/>
        <v>0.7236409240434092</v>
      </c>
      <c r="AF63" s="123">
        <f t="shared" si="5"/>
        <v>0.3236409240434092</v>
      </c>
    </row>
    <row r="64" spans="1:32" ht="12.75">
      <c r="A64" s="17"/>
      <c r="B64" s="17"/>
      <c r="C64" s="17"/>
      <c r="D64" s="17"/>
      <c r="E64" s="17"/>
      <c r="F64" s="17"/>
      <c r="G64" s="17"/>
      <c r="H64" s="17"/>
      <c r="I64" s="17"/>
      <c r="J64" s="17"/>
      <c r="K64" s="17"/>
      <c r="L64" s="17"/>
      <c r="M64" s="17"/>
      <c r="N64" s="17"/>
      <c r="O64" s="17"/>
      <c r="P64" s="17"/>
      <c r="Q64" s="17"/>
      <c r="R64" s="17"/>
      <c r="S64" s="17"/>
      <c r="T64" s="17"/>
      <c r="U64" s="17"/>
      <c r="V64" s="17"/>
      <c r="W64" s="17"/>
      <c r="Z64">
        <v>1</v>
      </c>
      <c r="AA64">
        <v>1</v>
      </c>
      <c r="AC64" s="124">
        <v>6.5</v>
      </c>
      <c r="AD64" s="122">
        <f t="shared" si="3"/>
        <v>0.5863321023015837</v>
      </c>
      <c r="AE64" s="122">
        <f t="shared" si="4"/>
        <v>0.7863321023015837</v>
      </c>
      <c r="AF64" s="123">
        <f t="shared" si="5"/>
        <v>0.3863321023015837</v>
      </c>
    </row>
    <row r="65" spans="1:32" ht="12.75">
      <c r="A65" s="17"/>
      <c r="B65" s="17"/>
      <c r="C65" s="17"/>
      <c r="D65" s="17"/>
      <c r="E65" s="17"/>
      <c r="F65" s="17"/>
      <c r="G65" s="17"/>
      <c r="H65" s="17"/>
      <c r="I65" s="17"/>
      <c r="J65" s="17"/>
      <c r="K65" s="17"/>
      <c r="L65" s="17"/>
      <c r="M65" s="17"/>
      <c r="N65" s="17"/>
      <c r="O65" s="17"/>
      <c r="P65" s="17"/>
      <c r="Q65" s="17"/>
      <c r="R65" s="17"/>
      <c r="S65" s="17"/>
      <c r="T65" s="17"/>
      <c r="U65" s="17"/>
      <c r="V65" s="17"/>
      <c r="W65" s="17"/>
      <c r="Z65">
        <v>0</v>
      </c>
      <c r="AC65" s="124">
        <v>6.6</v>
      </c>
      <c r="AD65" s="122">
        <f t="shared" si="3"/>
        <v>0.6480661258624272</v>
      </c>
      <c r="AE65" s="122">
        <f t="shared" si="4"/>
        <v>0.8480661258624271</v>
      </c>
      <c r="AF65" s="123">
        <f t="shared" si="5"/>
        <v>0.44806612586242717</v>
      </c>
    </row>
    <row r="66" spans="1:32" ht="12.75">
      <c r="A66" s="17"/>
      <c r="B66" s="17"/>
      <c r="C66" s="17"/>
      <c r="D66" s="17"/>
      <c r="E66" s="17"/>
      <c r="F66" s="17"/>
      <c r="G66" s="17"/>
      <c r="H66" s="17"/>
      <c r="I66" s="17"/>
      <c r="J66" s="17"/>
      <c r="K66" s="17"/>
      <c r="L66" s="17"/>
      <c r="M66" s="17"/>
      <c r="N66" s="17"/>
      <c r="O66" s="17"/>
      <c r="P66" s="17"/>
      <c r="Q66" s="17"/>
      <c r="R66" s="17"/>
      <c r="S66" s="17"/>
      <c r="T66" s="17"/>
      <c r="U66" s="17"/>
      <c r="V66" s="17"/>
      <c r="W66" s="17"/>
      <c r="Z66">
        <v>1</v>
      </c>
      <c r="AA66">
        <v>1</v>
      </c>
      <c r="AC66" s="124">
        <v>6.7</v>
      </c>
      <c r="AD66" s="122">
        <f t="shared" si="3"/>
        <v>0.7088717829859474</v>
      </c>
      <c r="AE66" s="122">
        <f t="shared" si="4"/>
        <v>0.9088717829859474</v>
      </c>
      <c r="AF66" s="123">
        <f t="shared" si="5"/>
        <v>0.5088717829859475</v>
      </c>
    </row>
    <row r="67" spans="1:32" ht="12.75">
      <c r="A67" s="17"/>
      <c r="B67" s="17"/>
      <c r="C67" s="17"/>
      <c r="D67" s="17"/>
      <c r="E67" s="17"/>
      <c r="F67" s="17"/>
      <c r="G67" s="17"/>
      <c r="H67" s="17"/>
      <c r="I67" s="17"/>
      <c r="J67" s="17"/>
      <c r="K67" s="17"/>
      <c r="L67" s="17"/>
      <c r="M67" s="17"/>
      <c r="N67" s="17"/>
      <c r="O67" s="17"/>
      <c r="P67" s="17"/>
      <c r="Q67" s="17"/>
      <c r="R67" s="17"/>
      <c r="S67" s="17"/>
      <c r="T67" s="17"/>
      <c r="U67" s="17"/>
      <c r="V67" s="17"/>
      <c r="W67" s="17"/>
      <c r="Z67">
        <v>0</v>
      </c>
      <c r="AC67" s="124">
        <v>6.8</v>
      </c>
      <c r="AD67" s="122">
        <f t="shared" si="3"/>
        <v>0.7687765823581634</v>
      </c>
      <c r="AE67" s="122">
        <f t="shared" si="4"/>
        <v>0.9687765823581633</v>
      </c>
      <c r="AF67" s="123">
        <f t="shared" si="5"/>
        <v>0.5687765823581634</v>
      </c>
    </row>
    <row r="68" spans="1:32" ht="12.75">
      <c r="A68" s="17"/>
      <c r="B68" s="17"/>
      <c r="C68" s="17"/>
      <c r="D68" s="17"/>
      <c r="E68" s="17"/>
      <c r="F68" s="17"/>
      <c r="G68" s="17"/>
      <c r="H68" s="17"/>
      <c r="I68" s="17"/>
      <c r="J68" s="17"/>
      <c r="K68" s="17"/>
      <c r="L68" s="17"/>
      <c r="M68" s="17"/>
      <c r="N68" s="17"/>
      <c r="O68" s="17"/>
      <c r="P68" s="17"/>
      <c r="Q68" s="17"/>
      <c r="R68" s="17"/>
      <c r="S68" s="17"/>
      <c r="T68" s="17"/>
      <c r="U68" s="17"/>
      <c r="V68" s="17"/>
      <c r="W68" s="17"/>
      <c r="Z68">
        <v>1</v>
      </c>
      <c r="AA68">
        <v>1</v>
      </c>
      <c r="AC68" s="124">
        <v>6.89999999999999</v>
      </c>
      <c r="AD68" s="122">
        <f t="shared" si="3"/>
        <v>0.8278068278175876</v>
      </c>
      <c r="AE68" s="122">
        <f t="shared" si="4"/>
        <v>1.0278068278175876</v>
      </c>
      <c r="AF68" s="123">
        <f t="shared" si="5"/>
        <v>0.6278068278175877</v>
      </c>
    </row>
    <row r="69" spans="1:32" ht="12.75">
      <c r="A69" s="17"/>
      <c r="B69" s="17"/>
      <c r="C69" s="17"/>
      <c r="D69" s="17"/>
      <c r="E69" s="17"/>
      <c r="F69" s="17"/>
      <c r="G69" s="17"/>
      <c r="H69" s="17"/>
      <c r="I69" s="17"/>
      <c r="J69" s="17"/>
      <c r="K69" s="17"/>
      <c r="L69" s="17"/>
      <c r="M69" s="17"/>
      <c r="N69" s="17"/>
      <c r="O69" s="17"/>
      <c r="P69" s="17"/>
      <c r="Q69" s="17"/>
      <c r="R69" s="17"/>
      <c r="S69" s="17"/>
      <c r="T69" s="17"/>
      <c r="U69" s="17"/>
      <c r="V69" s="17"/>
      <c r="W69" s="17"/>
      <c r="Z69">
        <v>0</v>
      </c>
      <c r="AC69" s="124">
        <v>6.99999999999999</v>
      </c>
      <c r="AD69" s="122">
        <f t="shared" si="3"/>
        <v>0.8859876877051533</v>
      </c>
      <c r="AE69" s="122">
        <f t="shared" si="4"/>
        <v>1.0859876877051533</v>
      </c>
      <c r="AF69" s="123">
        <f t="shared" si="5"/>
        <v>0.6859876877051534</v>
      </c>
    </row>
    <row r="70" spans="1:32" ht="12.75">
      <c r="A70" s="17"/>
      <c r="B70" s="17"/>
      <c r="C70" s="17"/>
      <c r="D70" s="17"/>
      <c r="E70" s="17"/>
      <c r="F70" s="17"/>
      <c r="G70" s="17"/>
      <c r="H70" s="17"/>
      <c r="I70" s="17"/>
      <c r="J70" s="17"/>
      <c r="K70" s="17"/>
      <c r="L70" s="17"/>
      <c r="M70" s="17"/>
      <c r="N70" s="17"/>
      <c r="O70" s="17"/>
      <c r="P70" s="17"/>
      <c r="Q70" s="17"/>
      <c r="R70" s="17"/>
      <c r="S70" s="17"/>
      <c r="T70" s="17"/>
      <c r="U70" s="17"/>
      <c r="V70" s="17"/>
      <c r="W70" s="17"/>
      <c r="Z70">
        <v>1</v>
      </c>
      <c r="AA70">
        <v>1</v>
      </c>
      <c r="AC70" s="124">
        <v>7.09999999999999</v>
      </c>
      <c r="AD70" s="122">
        <f t="shared" si="3"/>
        <v>0.9433432592951281</v>
      </c>
      <c r="AE70" s="122">
        <f t="shared" si="4"/>
        <v>1.143343259295128</v>
      </c>
      <c r="AF70" s="123">
        <f t="shared" si="5"/>
        <v>0.7433432592951281</v>
      </c>
    </row>
    <row r="71" spans="1:32" ht="12.75">
      <c r="A71" s="17"/>
      <c r="B71" s="17"/>
      <c r="C71" s="17"/>
      <c r="D71" s="17"/>
      <c r="E71" s="17"/>
      <c r="F71" s="17"/>
      <c r="G71" s="17"/>
      <c r="H71" s="17"/>
      <c r="I71" s="17"/>
      <c r="J71" s="17"/>
      <c r="K71" s="17"/>
      <c r="L71" s="17"/>
      <c r="M71" s="17"/>
      <c r="N71" s="17"/>
      <c r="O71" s="17"/>
      <c r="P71" s="17"/>
      <c r="Q71" s="17"/>
      <c r="R71" s="17"/>
      <c r="S71" s="17"/>
      <c r="T71" s="17"/>
      <c r="U71" s="17"/>
      <c r="V71" s="17"/>
      <c r="W71" s="17"/>
      <c r="Z71">
        <v>0</v>
      </c>
      <c r="AC71" s="124">
        <v>7.19999999999999</v>
      </c>
      <c r="AD71" s="122">
        <f aca="true" t="shared" si="6" ref="AD71:AD79">4.0435*LN(AC71)-6.9823</f>
        <v>0.9998966287199895</v>
      </c>
      <c r="AE71" s="122">
        <f aca="true" t="shared" si="7" ref="AE71:AE79">AD71+AE$6</f>
        <v>1.1998966287199895</v>
      </c>
      <c r="AF71" s="123">
        <f aca="true" t="shared" si="8" ref="AF71:AF79">AD71-AE$6</f>
        <v>0.7998966287199896</v>
      </c>
    </row>
    <row r="72" spans="1:32" ht="12.75">
      <c r="A72" s="17"/>
      <c r="B72" s="17"/>
      <c r="C72" s="17"/>
      <c r="D72" s="17"/>
      <c r="E72" s="17"/>
      <c r="F72" s="17"/>
      <c r="G72" s="17"/>
      <c r="H72" s="17"/>
      <c r="I72" s="17"/>
      <c r="J72" s="17"/>
      <c r="K72" s="17"/>
      <c r="L72" s="17"/>
      <c r="M72" s="17"/>
      <c r="N72" s="17"/>
      <c r="O72" s="17"/>
      <c r="P72" s="17"/>
      <c r="Q72" s="17"/>
      <c r="R72" s="17"/>
      <c r="S72" s="17"/>
      <c r="T72" s="17"/>
      <c r="U72" s="17"/>
      <c r="V72" s="17"/>
      <c r="W72" s="17"/>
      <c r="Z72">
        <v>1</v>
      </c>
      <c r="AA72">
        <v>1</v>
      </c>
      <c r="AC72" s="124">
        <v>7.29999999999999</v>
      </c>
      <c r="AD72" s="122">
        <f t="shared" si="6"/>
        <v>1.0556699267620893</v>
      </c>
      <c r="AE72" s="122">
        <f t="shared" si="7"/>
        <v>1.2556699267620892</v>
      </c>
      <c r="AF72" s="123">
        <f t="shared" si="8"/>
        <v>0.8556699267620893</v>
      </c>
    </row>
    <row r="73" spans="1:32" ht="12.75">
      <c r="A73" s="17"/>
      <c r="B73" s="17"/>
      <c r="C73" s="17"/>
      <c r="D73" s="17"/>
      <c r="E73" s="17"/>
      <c r="F73" s="17"/>
      <c r="G73" s="17"/>
      <c r="H73" s="17"/>
      <c r="I73" s="17"/>
      <c r="J73" s="17"/>
      <c r="K73" s="17"/>
      <c r="L73" s="17"/>
      <c r="M73" s="17"/>
      <c r="N73" s="17"/>
      <c r="O73" s="17"/>
      <c r="P73" s="17"/>
      <c r="Q73" s="17"/>
      <c r="R73" s="17"/>
      <c r="S73" s="17"/>
      <c r="T73" s="17"/>
      <c r="U73" s="17"/>
      <c r="V73" s="17"/>
      <c r="W73" s="17"/>
      <c r="Z73">
        <v>0</v>
      </c>
      <c r="AC73" s="124">
        <v>7.39999999999999</v>
      </c>
      <c r="AD73" s="122">
        <f t="shared" si="6"/>
        <v>1.11068438084963</v>
      </c>
      <c r="AE73" s="122">
        <f t="shared" si="7"/>
        <v>1.31068438084963</v>
      </c>
      <c r="AF73" s="123">
        <f t="shared" si="8"/>
        <v>0.9106843808496301</v>
      </c>
    </row>
    <row r="74" spans="1:32" ht="12.75">
      <c r="A74" s="17"/>
      <c r="B74" s="17"/>
      <c r="C74" s="17"/>
      <c r="D74" s="17"/>
      <c r="E74" s="17"/>
      <c r="F74" s="17"/>
      <c r="G74" s="17"/>
      <c r="H74" s="17"/>
      <c r="I74" s="17"/>
      <c r="J74" s="17"/>
      <c r="K74" s="17"/>
      <c r="L74" s="17"/>
      <c r="M74" s="17"/>
      <c r="N74" s="17"/>
      <c r="O74" s="17"/>
      <c r="P74" s="17"/>
      <c r="Q74" s="17"/>
      <c r="R74" s="17"/>
      <c r="S74" s="17"/>
      <c r="T74" s="17"/>
      <c r="U74" s="17"/>
      <c r="V74" s="17"/>
      <c r="W74" s="17"/>
      <c r="Z74">
        <v>1</v>
      </c>
      <c r="AA74">
        <v>1</v>
      </c>
      <c r="AC74" s="124">
        <v>7.49999999999999</v>
      </c>
      <c r="AD74" s="122">
        <f t="shared" si="6"/>
        <v>1.164960363562642</v>
      </c>
      <c r="AE74" s="122">
        <f t="shared" si="7"/>
        <v>1.364960363562642</v>
      </c>
      <c r="AF74" s="123">
        <f t="shared" si="8"/>
        <v>0.964960363562642</v>
      </c>
    </row>
    <row r="75" spans="1:32" ht="12.75">
      <c r="A75" s="17"/>
      <c r="B75" s="17"/>
      <c r="C75" s="17"/>
      <c r="D75" s="17"/>
      <c r="E75" s="17"/>
      <c r="F75" s="17"/>
      <c r="G75" s="17"/>
      <c r="H75" s="17"/>
      <c r="I75" s="17"/>
      <c r="J75" s="17"/>
      <c r="K75" s="17"/>
      <c r="L75" s="17"/>
      <c r="M75" s="17"/>
      <c r="N75" s="17"/>
      <c r="O75" s="17"/>
      <c r="P75" s="17"/>
      <c r="Q75" s="17"/>
      <c r="R75" s="17"/>
      <c r="S75" s="17"/>
      <c r="T75" s="17"/>
      <c r="U75" s="17"/>
      <c r="V75" s="17"/>
      <c r="W75" s="17"/>
      <c r="Z75">
        <v>0</v>
      </c>
      <c r="AC75" s="124">
        <v>7.59999999999999</v>
      </c>
      <c r="AD75" s="122">
        <f t="shared" si="6"/>
        <v>1.2185174379263515</v>
      </c>
      <c r="AE75" s="122">
        <f t="shared" si="7"/>
        <v>1.4185174379263514</v>
      </c>
      <c r="AF75" s="123">
        <f t="shared" si="8"/>
        <v>1.0185174379263515</v>
      </c>
    </row>
    <row r="76" spans="1:32" ht="12.75">
      <c r="A76" s="17"/>
      <c r="B76" s="17"/>
      <c r="C76" s="17"/>
      <c r="D76" s="17"/>
      <c r="E76" s="17"/>
      <c r="F76" s="17"/>
      <c r="G76" s="17"/>
      <c r="H76" s="17"/>
      <c r="I76" s="17"/>
      <c r="J76" s="17"/>
      <c r="K76" s="17"/>
      <c r="L76" s="17"/>
      <c r="M76" s="17"/>
      <c r="N76" s="17"/>
      <c r="O76" s="17"/>
      <c r="P76" s="17"/>
      <c r="Q76" s="17"/>
      <c r="R76" s="17"/>
      <c r="S76" s="17"/>
      <c r="T76" s="17"/>
      <c r="U76" s="17"/>
      <c r="V76" s="17"/>
      <c r="W76" s="17"/>
      <c r="Z76">
        <v>1</v>
      </c>
      <c r="AA76">
        <v>1</v>
      </c>
      <c r="AC76" s="124">
        <v>7.69999999999999</v>
      </c>
      <c r="AD76" s="122">
        <f t="shared" si="6"/>
        <v>1.2713743997439408</v>
      </c>
      <c r="AE76" s="122">
        <f t="shared" si="7"/>
        <v>1.4713743997439408</v>
      </c>
      <c r="AF76" s="123">
        <f t="shared" si="8"/>
        <v>1.0713743997439409</v>
      </c>
    </row>
    <row r="77" spans="1:32" ht="12.75">
      <c r="A77" s="17"/>
      <c r="B77" s="17"/>
      <c r="C77" s="17"/>
      <c r="D77" s="17"/>
      <c r="E77" s="17"/>
      <c r="F77" s="17"/>
      <c r="G77" s="17"/>
      <c r="H77" s="17"/>
      <c r="I77" s="17"/>
      <c r="J77" s="17"/>
      <c r="K77" s="17"/>
      <c r="L77" s="17"/>
      <c r="M77" s="17"/>
      <c r="N77" s="17"/>
      <c r="O77" s="17"/>
      <c r="P77" s="17"/>
      <c r="Q77" s="17"/>
      <c r="R77" s="17"/>
      <c r="S77" s="17"/>
      <c r="T77" s="17"/>
      <c r="U77" s="17"/>
      <c r="V77" s="17"/>
      <c r="W77" s="17"/>
      <c r="Z77">
        <v>0</v>
      </c>
      <c r="AC77" s="124">
        <v>7.79999999999999</v>
      </c>
      <c r="AD77" s="122">
        <f t="shared" si="6"/>
        <v>1.3235493171979353</v>
      </c>
      <c r="AE77" s="122">
        <f t="shared" si="7"/>
        <v>1.5235493171979353</v>
      </c>
      <c r="AF77" s="123">
        <f t="shared" si="8"/>
        <v>1.1235493171979354</v>
      </c>
    </row>
    <row r="78" spans="1:32" ht="12.75">
      <c r="A78" s="17"/>
      <c r="B78" s="17"/>
      <c r="C78" s="17"/>
      <c r="D78" s="17"/>
      <c r="E78" s="17"/>
      <c r="F78" s="17"/>
      <c r="G78" s="17"/>
      <c r="H78" s="17"/>
      <c r="I78" s="17"/>
      <c r="J78" s="17"/>
      <c r="K78" s="17"/>
      <c r="L78" s="17"/>
      <c r="M78" s="17"/>
      <c r="N78" s="17"/>
      <c r="O78" s="17"/>
      <c r="P78" s="17"/>
      <c r="Q78" s="17"/>
      <c r="R78" s="17"/>
      <c r="S78" s="17"/>
      <c r="T78" s="17"/>
      <c r="U78" s="17"/>
      <c r="V78" s="17"/>
      <c r="W78" s="17"/>
      <c r="Z78">
        <v>1</v>
      </c>
      <c r="AA78">
        <v>1</v>
      </c>
      <c r="AC78" s="124">
        <v>7.9</v>
      </c>
      <c r="AD78" s="122">
        <f t="shared" si="6"/>
        <v>1.3750595679289788</v>
      </c>
      <c r="AE78" s="122">
        <f t="shared" si="7"/>
        <v>1.5750595679289787</v>
      </c>
      <c r="AF78" s="123">
        <f t="shared" si="8"/>
        <v>1.1750595679289788</v>
      </c>
    </row>
    <row r="79" spans="1:32" ht="13.5" thickBot="1">
      <c r="A79" s="17"/>
      <c r="B79" s="17"/>
      <c r="C79" s="17"/>
      <c r="D79" s="17"/>
      <c r="E79" s="17"/>
      <c r="F79" s="17"/>
      <c r="G79" s="17"/>
      <c r="H79" s="17"/>
      <c r="I79" s="17"/>
      <c r="J79" s="17"/>
      <c r="K79" s="17"/>
      <c r="L79" s="17"/>
      <c r="M79" s="17"/>
      <c r="N79" s="17"/>
      <c r="O79" s="17"/>
      <c r="P79" s="17"/>
      <c r="Q79" s="17"/>
      <c r="R79" s="17"/>
      <c r="S79" s="17"/>
      <c r="T79" s="17"/>
      <c r="U79" s="17"/>
      <c r="V79" s="17"/>
      <c r="W79" s="17"/>
      <c r="Z79">
        <v>0</v>
      </c>
      <c r="AC79" s="125">
        <v>8</v>
      </c>
      <c r="AD79" s="126">
        <f t="shared" si="6"/>
        <v>1.425921873782416</v>
      </c>
      <c r="AE79" s="126">
        <f t="shared" si="7"/>
        <v>1.625921873782416</v>
      </c>
      <c r="AF79" s="127">
        <f t="shared" si="8"/>
        <v>1.225921873782416</v>
      </c>
    </row>
    <row r="80" spans="1:27" ht="12.75">
      <c r="A80" s="17"/>
      <c r="B80" s="17"/>
      <c r="C80" s="17"/>
      <c r="D80" s="17"/>
      <c r="E80" s="17"/>
      <c r="F80" s="17"/>
      <c r="G80" s="17"/>
      <c r="H80" s="17"/>
      <c r="I80" s="17"/>
      <c r="J80" s="17"/>
      <c r="K80" s="17"/>
      <c r="L80" s="17"/>
      <c r="M80" s="17"/>
      <c r="N80" s="17"/>
      <c r="O80" s="17"/>
      <c r="P80" s="17"/>
      <c r="Q80" s="17"/>
      <c r="R80" s="17"/>
      <c r="S80" s="17"/>
      <c r="T80" s="17"/>
      <c r="U80" s="17"/>
      <c r="V80" s="17"/>
      <c r="W80" s="17"/>
      <c r="Z80">
        <v>1</v>
      </c>
      <c r="AA80">
        <v>1</v>
      </c>
    </row>
    <row r="81" spans="1:26" ht="12.75">
      <c r="A81" s="17"/>
      <c r="B81" s="17"/>
      <c r="C81" s="17"/>
      <c r="D81" s="17"/>
      <c r="E81" s="17"/>
      <c r="F81" s="17"/>
      <c r="G81" s="17"/>
      <c r="H81" s="17"/>
      <c r="I81" s="17"/>
      <c r="J81" s="17"/>
      <c r="K81" s="17"/>
      <c r="L81" s="17"/>
      <c r="M81" s="17"/>
      <c r="N81" s="17"/>
      <c r="O81" s="17"/>
      <c r="P81" s="17"/>
      <c r="Q81" s="17"/>
      <c r="R81" s="17"/>
      <c r="S81" s="17"/>
      <c r="T81" s="17"/>
      <c r="U81" s="17"/>
      <c r="V81" s="17"/>
      <c r="W81" s="17"/>
      <c r="Z81">
        <v>0</v>
      </c>
    </row>
    <row r="82" spans="1:27" ht="12.75">
      <c r="A82" s="17"/>
      <c r="B82" s="17"/>
      <c r="C82" s="17"/>
      <c r="D82" s="17"/>
      <c r="E82" s="17"/>
      <c r="F82" s="17"/>
      <c r="G82" s="17"/>
      <c r="H82" s="17"/>
      <c r="I82" s="17"/>
      <c r="J82" s="17"/>
      <c r="K82" s="17"/>
      <c r="L82" s="17"/>
      <c r="M82" s="17"/>
      <c r="N82" s="17"/>
      <c r="O82" s="17"/>
      <c r="P82" s="17"/>
      <c r="Q82" s="17"/>
      <c r="R82" s="17"/>
      <c r="S82" s="17"/>
      <c r="T82" s="17"/>
      <c r="U82" s="17"/>
      <c r="V82" s="17"/>
      <c r="W82" s="17"/>
      <c r="Z82">
        <v>1</v>
      </c>
      <c r="AA82">
        <v>1</v>
      </c>
    </row>
    <row r="83" spans="1:26" ht="12.75">
      <c r="A83" s="17"/>
      <c r="B83" s="17"/>
      <c r="C83" s="17"/>
      <c r="D83" s="17"/>
      <c r="E83" s="17"/>
      <c r="F83" s="17"/>
      <c r="G83" s="17"/>
      <c r="H83" s="17"/>
      <c r="I83" s="17"/>
      <c r="J83" s="17"/>
      <c r="K83" s="17"/>
      <c r="L83" s="17"/>
      <c r="M83" s="17"/>
      <c r="N83" s="17"/>
      <c r="O83" s="17"/>
      <c r="P83" s="17"/>
      <c r="Q83" s="17"/>
      <c r="R83" s="17"/>
      <c r="S83" s="17"/>
      <c r="T83" s="17"/>
      <c r="U83" s="17"/>
      <c r="V83" s="17"/>
      <c r="W83" s="17"/>
      <c r="Z83">
        <v>0</v>
      </c>
    </row>
    <row r="84" spans="1:27" ht="12.75">
      <c r="A84" s="17"/>
      <c r="B84" s="17"/>
      <c r="C84" s="17"/>
      <c r="D84" s="17"/>
      <c r="E84" s="17"/>
      <c r="F84" s="17"/>
      <c r="G84" s="17"/>
      <c r="H84" s="17"/>
      <c r="I84" s="17"/>
      <c r="J84" s="17"/>
      <c r="K84" s="17"/>
      <c r="L84" s="17"/>
      <c r="M84" s="17"/>
      <c r="N84" s="17"/>
      <c r="O84" s="17"/>
      <c r="P84" s="17"/>
      <c r="Q84" s="17"/>
      <c r="R84" s="17"/>
      <c r="S84" s="17"/>
      <c r="T84" s="17"/>
      <c r="U84" s="17"/>
      <c r="V84" s="17"/>
      <c r="W84" s="17"/>
      <c r="Z84">
        <v>1</v>
      </c>
      <c r="AA84">
        <v>1</v>
      </c>
    </row>
    <row r="85" spans="1:26" ht="12.75">
      <c r="A85" s="17"/>
      <c r="B85" s="17"/>
      <c r="C85" s="17"/>
      <c r="D85" s="17"/>
      <c r="E85" s="17"/>
      <c r="F85" s="17"/>
      <c r="G85" s="17"/>
      <c r="H85" s="17"/>
      <c r="I85" s="17"/>
      <c r="J85" s="17"/>
      <c r="K85" s="17"/>
      <c r="L85" s="17"/>
      <c r="M85" s="17"/>
      <c r="N85" s="17"/>
      <c r="O85" s="17"/>
      <c r="P85" s="17"/>
      <c r="Q85" s="17"/>
      <c r="R85" s="17"/>
      <c r="S85" s="17"/>
      <c r="T85" s="17"/>
      <c r="U85" s="17"/>
      <c r="V85" s="17"/>
      <c r="W85" s="17"/>
      <c r="Z85">
        <v>0</v>
      </c>
    </row>
    <row r="86" spans="1:27" ht="12.75">
      <c r="A86" s="17"/>
      <c r="B86" s="17"/>
      <c r="C86" s="17"/>
      <c r="D86" s="17"/>
      <c r="E86" s="17"/>
      <c r="F86" s="17"/>
      <c r="G86" s="17"/>
      <c r="H86" s="17"/>
      <c r="I86" s="17"/>
      <c r="J86" s="17"/>
      <c r="K86" s="17"/>
      <c r="L86" s="17"/>
      <c r="M86" s="17"/>
      <c r="N86" s="17"/>
      <c r="O86" s="17"/>
      <c r="P86" s="17"/>
      <c r="Q86" s="17"/>
      <c r="R86" s="17"/>
      <c r="S86" s="17"/>
      <c r="T86" s="17"/>
      <c r="U86" s="17"/>
      <c r="V86" s="17"/>
      <c r="W86" s="17"/>
      <c r="Z86">
        <v>1</v>
      </c>
      <c r="AA86">
        <v>1</v>
      </c>
    </row>
    <row r="87" spans="1:26" ht="12.75">
      <c r="A87" s="17"/>
      <c r="B87" s="17"/>
      <c r="C87" s="17"/>
      <c r="D87" s="17"/>
      <c r="E87" s="17"/>
      <c r="F87" s="17"/>
      <c r="G87" s="17"/>
      <c r="H87" s="17"/>
      <c r="I87" s="17"/>
      <c r="J87" s="17"/>
      <c r="K87" s="17"/>
      <c r="L87" s="17"/>
      <c r="M87" s="17"/>
      <c r="N87" s="17"/>
      <c r="O87" s="17"/>
      <c r="P87" s="17"/>
      <c r="Q87" s="17"/>
      <c r="R87" s="17"/>
      <c r="S87" s="17"/>
      <c r="T87" s="17"/>
      <c r="U87" s="17"/>
      <c r="V87" s="17"/>
      <c r="W87" s="17"/>
      <c r="Z87">
        <v>0</v>
      </c>
    </row>
    <row r="88" spans="1:27" ht="12.75">
      <c r="A88" s="17"/>
      <c r="B88" s="17"/>
      <c r="C88" s="17"/>
      <c r="D88" s="17"/>
      <c r="E88" s="17"/>
      <c r="F88" s="17"/>
      <c r="G88" s="17"/>
      <c r="H88" s="17"/>
      <c r="I88" s="17"/>
      <c r="J88" s="17"/>
      <c r="K88" s="17"/>
      <c r="L88" s="17"/>
      <c r="M88" s="17"/>
      <c r="N88" s="17"/>
      <c r="O88" s="17"/>
      <c r="P88" s="17"/>
      <c r="Q88" s="17"/>
      <c r="R88" s="17"/>
      <c r="S88" s="17"/>
      <c r="T88" s="17"/>
      <c r="U88" s="17"/>
      <c r="V88" s="17"/>
      <c r="W88" s="17"/>
      <c r="Z88">
        <v>1</v>
      </c>
      <c r="AA88">
        <v>1</v>
      </c>
    </row>
    <row r="89" spans="1:26" ht="12.75">
      <c r="A89" s="17"/>
      <c r="B89" s="17"/>
      <c r="C89" s="17"/>
      <c r="D89" s="17"/>
      <c r="E89" s="17"/>
      <c r="F89" s="17"/>
      <c r="G89" s="17"/>
      <c r="H89" s="17"/>
      <c r="I89" s="17"/>
      <c r="J89" s="17"/>
      <c r="K89" s="17"/>
      <c r="L89" s="17"/>
      <c r="M89" s="17"/>
      <c r="N89" s="17"/>
      <c r="O89" s="17"/>
      <c r="P89" s="17"/>
      <c r="Q89" s="17"/>
      <c r="R89" s="17"/>
      <c r="S89" s="17"/>
      <c r="T89" s="17"/>
      <c r="U89" s="17"/>
      <c r="V89" s="17"/>
      <c r="W89" s="17"/>
      <c r="Z89">
        <v>0</v>
      </c>
    </row>
    <row r="90" spans="1:27" ht="12.75">
      <c r="A90" s="17"/>
      <c r="B90" s="17"/>
      <c r="C90" s="17"/>
      <c r="D90" s="17"/>
      <c r="E90" s="17"/>
      <c r="F90" s="17"/>
      <c r="G90" s="17"/>
      <c r="H90" s="17"/>
      <c r="I90" s="17"/>
      <c r="J90" s="17"/>
      <c r="K90" s="17"/>
      <c r="L90" s="17"/>
      <c r="M90" s="17"/>
      <c r="N90" s="17"/>
      <c r="O90" s="17"/>
      <c r="P90" s="17"/>
      <c r="Q90" s="17"/>
      <c r="R90" s="17"/>
      <c r="S90" s="17"/>
      <c r="T90" s="17"/>
      <c r="U90" s="17"/>
      <c r="V90" s="17"/>
      <c r="W90" s="17"/>
      <c r="Z90">
        <v>1</v>
      </c>
      <c r="AA90">
        <v>1</v>
      </c>
    </row>
    <row r="91" spans="1:26" ht="12.75">
      <c r="A91" s="17"/>
      <c r="B91" s="17"/>
      <c r="C91" s="17"/>
      <c r="D91" s="17"/>
      <c r="E91" s="17"/>
      <c r="F91" s="17"/>
      <c r="G91" s="17"/>
      <c r="H91" s="17"/>
      <c r="I91" s="17"/>
      <c r="J91" s="17"/>
      <c r="K91" s="17"/>
      <c r="L91" s="17"/>
      <c r="M91" s="17"/>
      <c r="N91" s="17"/>
      <c r="O91" s="17"/>
      <c r="P91" s="17"/>
      <c r="Q91" s="17"/>
      <c r="R91" s="17"/>
      <c r="S91" s="17"/>
      <c r="T91" s="17"/>
      <c r="U91" s="17"/>
      <c r="V91" s="17"/>
      <c r="W91" s="17"/>
      <c r="Z91">
        <v>0</v>
      </c>
    </row>
    <row r="92" spans="1:27" ht="12.75">
      <c r="A92" s="17"/>
      <c r="B92" s="17"/>
      <c r="C92" s="17"/>
      <c r="D92" s="17"/>
      <c r="E92" s="17"/>
      <c r="F92" s="17"/>
      <c r="G92" s="17"/>
      <c r="H92" s="17"/>
      <c r="I92" s="17"/>
      <c r="J92" s="17"/>
      <c r="K92" s="17"/>
      <c r="L92" s="17"/>
      <c r="M92" s="17"/>
      <c r="N92" s="17"/>
      <c r="O92" s="17"/>
      <c r="P92" s="17"/>
      <c r="Q92" s="17"/>
      <c r="R92" s="17"/>
      <c r="S92" s="17"/>
      <c r="T92" s="17"/>
      <c r="U92" s="17"/>
      <c r="V92" s="17"/>
      <c r="W92" s="17"/>
      <c r="Z92">
        <v>1</v>
      </c>
      <c r="AA92">
        <v>1</v>
      </c>
    </row>
    <row r="93" spans="1:26" ht="12.75">
      <c r="A93" s="17"/>
      <c r="B93" s="17"/>
      <c r="C93" s="17"/>
      <c r="D93" s="17"/>
      <c r="E93" s="17"/>
      <c r="F93" s="17"/>
      <c r="G93" s="17"/>
      <c r="H93" s="17"/>
      <c r="I93" s="17"/>
      <c r="J93" s="17"/>
      <c r="K93" s="17"/>
      <c r="L93" s="17"/>
      <c r="M93" s="17"/>
      <c r="N93" s="17"/>
      <c r="O93" s="17"/>
      <c r="P93" s="17"/>
      <c r="Q93" s="17"/>
      <c r="R93" s="17"/>
      <c r="S93" s="17"/>
      <c r="T93" s="17"/>
      <c r="U93" s="17"/>
      <c r="V93" s="17"/>
      <c r="W93" s="17"/>
      <c r="Z93">
        <v>0</v>
      </c>
    </row>
    <row r="94" spans="1:27" ht="12.75">
      <c r="A94" s="17"/>
      <c r="B94" s="17"/>
      <c r="C94" s="17"/>
      <c r="D94" s="17"/>
      <c r="E94" s="17"/>
      <c r="F94" s="17"/>
      <c r="G94" s="17"/>
      <c r="H94" s="17"/>
      <c r="I94" s="17"/>
      <c r="J94" s="17"/>
      <c r="K94" s="17"/>
      <c r="L94" s="17"/>
      <c r="M94" s="17"/>
      <c r="N94" s="17"/>
      <c r="O94" s="17"/>
      <c r="P94" s="17"/>
      <c r="Q94" s="17"/>
      <c r="R94" s="17"/>
      <c r="S94" s="17"/>
      <c r="T94" s="17"/>
      <c r="U94" s="17"/>
      <c r="V94" s="17"/>
      <c r="W94" s="17"/>
      <c r="Z94">
        <v>1</v>
      </c>
      <c r="AA94">
        <v>1</v>
      </c>
    </row>
    <row r="95" spans="1:26" ht="12.75">
      <c r="A95" s="17"/>
      <c r="B95" s="17"/>
      <c r="C95" s="17"/>
      <c r="D95" s="17"/>
      <c r="E95" s="17"/>
      <c r="F95" s="17"/>
      <c r="G95" s="17"/>
      <c r="H95" s="17"/>
      <c r="I95" s="17"/>
      <c r="J95" s="17"/>
      <c r="K95" s="17"/>
      <c r="L95" s="17"/>
      <c r="M95" s="17"/>
      <c r="N95" s="17"/>
      <c r="O95" s="17"/>
      <c r="P95" s="17"/>
      <c r="Q95" s="17"/>
      <c r="R95" s="17"/>
      <c r="S95" s="17"/>
      <c r="T95" s="17"/>
      <c r="U95" s="17"/>
      <c r="V95" s="17"/>
      <c r="W95" s="17"/>
      <c r="Z95">
        <v>0</v>
      </c>
    </row>
    <row r="96" spans="1:27" ht="12.75">
      <c r="A96" s="17"/>
      <c r="B96" s="17"/>
      <c r="C96" s="17"/>
      <c r="D96" s="17"/>
      <c r="E96" s="17"/>
      <c r="F96" s="17"/>
      <c r="G96" s="17"/>
      <c r="H96" s="17"/>
      <c r="I96" s="17"/>
      <c r="J96" s="17"/>
      <c r="K96" s="17"/>
      <c r="L96" s="17"/>
      <c r="M96" s="17"/>
      <c r="N96" s="17"/>
      <c r="O96" s="17"/>
      <c r="P96" s="17"/>
      <c r="Q96" s="17"/>
      <c r="R96" s="17"/>
      <c r="S96" s="17"/>
      <c r="T96" s="17"/>
      <c r="U96" s="17"/>
      <c r="V96" s="17"/>
      <c r="W96" s="17"/>
      <c r="Z96">
        <v>1</v>
      </c>
      <c r="AA96">
        <v>1</v>
      </c>
    </row>
    <row r="97" spans="1:26" ht="12.75">
      <c r="A97" s="17"/>
      <c r="B97" s="17"/>
      <c r="C97" s="17"/>
      <c r="D97" s="17"/>
      <c r="E97" s="17"/>
      <c r="F97" s="17"/>
      <c r="G97" s="17"/>
      <c r="H97" s="17"/>
      <c r="I97" s="17"/>
      <c r="J97" s="17"/>
      <c r="K97" s="17"/>
      <c r="L97" s="17"/>
      <c r="M97" s="17"/>
      <c r="N97" s="17"/>
      <c r="O97" s="17"/>
      <c r="P97" s="17"/>
      <c r="Q97" s="17"/>
      <c r="R97" s="17"/>
      <c r="S97" s="17"/>
      <c r="T97" s="17"/>
      <c r="U97" s="17"/>
      <c r="V97" s="17"/>
      <c r="W97" s="17"/>
      <c r="Z97">
        <v>0</v>
      </c>
    </row>
    <row r="98" spans="1:27" ht="12.75">
      <c r="A98" s="17"/>
      <c r="B98" s="17"/>
      <c r="C98" s="17"/>
      <c r="D98" s="17"/>
      <c r="E98" s="17"/>
      <c r="F98" s="17"/>
      <c r="G98" s="17"/>
      <c r="H98" s="17"/>
      <c r="I98" s="17"/>
      <c r="J98" s="17"/>
      <c r="K98" s="17"/>
      <c r="L98" s="17"/>
      <c r="M98" s="17"/>
      <c r="N98" s="17"/>
      <c r="O98" s="17"/>
      <c r="P98" s="17"/>
      <c r="Q98" s="17"/>
      <c r="R98" s="17"/>
      <c r="S98" s="17"/>
      <c r="T98" s="17"/>
      <c r="U98" s="17"/>
      <c r="V98" s="17"/>
      <c r="W98" s="17"/>
      <c r="Z98">
        <v>1</v>
      </c>
      <c r="AA98">
        <v>1</v>
      </c>
    </row>
    <row r="99" spans="1:26" ht="12.75">
      <c r="A99" s="17"/>
      <c r="B99" s="17"/>
      <c r="C99" s="17"/>
      <c r="D99" s="17"/>
      <c r="E99" s="17"/>
      <c r="F99" s="17"/>
      <c r="G99" s="17"/>
      <c r="H99" s="17"/>
      <c r="I99" s="17"/>
      <c r="J99" s="17"/>
      <c r="K99" s="17"/>
      <c r="L99" s="17"/>
      <c r="M99" s="17"/>
      <c r="N99" s="17"/>
      <c r="O99" s="17"/>
      <c r="P99" s="17"/>
      <c r="Q99" s="17"/>
      <c r="R99" s="17"/>
      <c r="S99" s="17"/>
      <c r="T99" s="17"/>
      <c r="U99" s="17"/>
      <c r="V99" s="17"/>
      <c r="W99" s="17"/>
      <c r="Z99">
        <v>0</v>
      </c>
    </row>
    <row r="100" spans="1:27" ht="12.7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Z100">
        <v>1</v>
      </c>
      <c r="AA100">
        <v>1</v>
      </c>
    </row>
    <row r="101" spans="1:26" ht="12.7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Z101">
        <v>0</v>
      </c>
    </row>
    <row r="102" spans="1:27" ht="12.7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Z102">
        <v>1</v>
      </c>
      <c r="AA102">
        <v>1</v>
      </c>
    </row>
    <row r="103" spans="1:26" ht="12.7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Z103">
        <v>0</v>
      </c>
    </row>
    <row r="104" spans="1:27" ht="12.7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Z104">
        <v>1</v>
      </c>
      <c r="AA104">
        <v>1</v>
      </c>
    </row>
    <row r="105" spans="1:26" ht="12.7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Z105">
        <v>0</v>
      </c>
    </row>
    <row r="106" spans="1:27" ht="12.7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Z106">
        <v>1</v>
      </c>
      <c r="AA106">
        <v>1</v>
      </c>
    </row>
    <row r="107" spans="1:26" ht="12.7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Z107">
        <v>0</v>
      </c>
    </row>
    <row r="108" spans="1:27" ht="12.7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Z108">
        <v>1</v>
      </c>
      <c r="AA108">
        <v>1</v>
      </c>
    </row>
    <row r="109" spans="1:26" ht="12.7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Z109">
        <v>0</v>
      </c>
    </row>
    <row r="110" spans="1:27" ht="12.7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Z110">
        <v>1</v>
      </c>
      <c r="AA110">
        <v>1</v>
      </c>
    </row>
    <row r="111" spans="1:26" ht="12.7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Z111">
        <v>0</v>
      </c>
    </row>
    <row r="112" spans="1:27" ht="12.7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Z112">
        <v>1</v>
      </c>
      <c r="AA112">
        <v>1</v>
      </c>
    </row>
    <row r="113" spans="1:26" ht="12.7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Z113">
        <v>0</v>
      </c>
    </row>
    <row r="114" spans="1:27" ht="12.7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Z114">
        <v>1</v>
      </c>
      <c r="AA114">
        <v>1</v>
      </c>
    </row>
    <row r="115" spans="1:26" ht="12.7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Z115">
        <v>0</v>
      </c>
    </row>
    <row r="116" spans="1:27" ht="12.7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Z116">
        <v>1</v>
      </c>
      <c r="AA116">
        <v>1</v>
      </c>
    </row>
    <row r="117" spans="1:26" ht="12.7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Z117">
        <v>0</v>
      </c>
    </row>
    <row r="118" spans="1:27" ht="12.7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Z118">
        <v>1</v>
      </c>
      <c r="AA118">
        <v>1</v>
      </c>
    </row>
    <row r="119" spans="1:26" ht="12.7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Z119">
        <v>0</v>
      </c>
    </row>
    <row r="120" spans="1:27" ht="12.7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Z120">
        <v>1</v>
      </c>
      <c r="AA120">
        <v>1</v>
      </c>
    </row>
    <row r="121" spans="1:26" ht="12.7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Z121">
        <v>0</v>
      </c>
    </row>
    <row r="122" spans="1:27" ht="12.7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Z122">
        <v>1</v>
      </c>
      <c r="AA122">
        <v>1</v>
      </c>
    </row>
    <row r="123" spans="1:26" ht="12.7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Z123">
        <v>0</v>
      </c>
    </row>
    <row r="124" spans="1:27" ht="12.7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Z124">
        <v>1</v>
      </c>
      <c r="AA124">
        <v>1</v>
      </c>
    </row>
    <row r="125" spans="1:26" ht="12.7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Z125">
        <v>0</v>
      </c>
    </row>
    <row r="126" spans="1:27" ht="12.7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Z126">
        <v>1</v>
      </c>
      <c r="AA126">
        <v>1</v>
      </c>
    </row>
    <row r="127" spans="1:26" ht="12.7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Z127">
        <v>0</v>
      </c>
    </row>
    <row r="128" spans="1:27" ht="12.7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Z128">
        <v>1</v>
      </c>
      <c r="AA128">
        <v>1</v>
      </c>
    </row>
    <row r="129" spans="1:26" ht="12.7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Z129">
        <v>0</v>
      </c>
    </row>
    <row r="130" spans="1:27" ht="12.7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Z130">
        <v>1</v>
      </c>
      <c r="AA130">
        <v>1</v>
      </c>
    </row>
    <row r="131" spans="1:26" ht="12.7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Z131">
        <v>0</v>
      </c>
    </row>
    <row r="132" spans="1:27" ht="12.7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Z132">
        <v>1</v>
      </c>
      <c r="AA132">
        <v>1</v>
      </c>
    </row>
    <row r="133" spans="1:26" ht="12.7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Z133">
        <v>0</v>
      </c>
    </row>
    <row r="134" spans="1:27" ht="12.7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Z134">
        <v>1</v>
      </c>
      <c r="AA134">
        <v>1</v>
      </c>
    </row>
    <row r="135" spans="1:26" ht="12.7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Z135">
        <v>0</v>
      </c>
    </row>
    <row r="136" spans="1:27" ht="12.7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Z136">
        <v>1</v>
      </c>
      <c r="AA136">
        <v>1</v>
      </c>
    </row>
    <row r="137" spans="1:26" ht="12.7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Z137">
        <v>0</v>
      </c>
    </row>
    <row r="138" spans="1:27" ht="12.7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Z138">
        <v>1</v>
      </c>
      <c r="AA138">
        <v>1</v>
      </c>
    </row>
    <row r="139" spans="1:26" ht="12.7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Z139">
        <v>0</v>
      </c>
    </row>
    <row r="140" spans="26:27" ht="12.75">
      <c r="Z140">
        <v>1</v>
      </c>
      <c r="AA140">
        <v>1</v>
      </c>
    </row>
    <row r="141" ht="12.75">
      <c r="Z141">
        <v>0</v>
      </c>
    </row>
    <row r="142" spans="26:27" ht="12.75">
      <c r="Z142">
        <v>1</v>
      </c>
      <c r="AA142">
        <v>1</v>
      </c>
    </row>
    <row r="143" ht="12.75">
      <c r="Z143">
        <v>0</v>
      </c>
    </row>
    <row r="144" spans="26:27" ht="12.75">
      <c r="Z144">
        <v>1</v>
      </c>
      <c r="AA144">
        <v>1</v>
      </c>
    </row>
    <row r="145" ht="12.75">
      <c r="Z145">
        <v>0</v>
      </c>
    </row>
    <row r="146" spans="26:27" ht="12.75">
      <c r="Z146">
        <v>1</v>
      </c>
      <c r="AA146">
        <v>1</v>
      </c>
    </row>
    <row r="147" ht="12.75">
      <c r="Z147">
        <v>0</v>
      </c>
    </row>
    <row r="148" spans="26:27" ht="12.75">
      <c r="Z148">
        <v>1</v>
      </c>
      <c r="AA148">
        <v>1</v>
      </c>
    </row>
    <row r="149" ht="12.75">
      <c r="Z149">
        <v>0</v>
      </c>
    </row>
    <row r="150" spans="26:27" ht="12.75">
      <c r="Z150">
        <v>1</v>
      </c>
      <c r="AA150">
        <v>1</v>
      </c>
    </row>
    <row r="151" ht="12.75">
      <c r="Z151">
        <v>0</v>
      </c>
    </row>
    <row r="152" spans="26:27" ht="12.75">
      <c r="Z152">
        <v>1</v>
      </c>
      <c r="AA152">
        <v>1</v>
      </c>
    </row>
    <row r="153" ht="12.75">
      <c r="Z153">
        <v>0</v>
      </c>
    </row>
    <row r="154" spans="26:27" ht="12.75">
      <c r="Z154">
        <v>1</v>
      </c>
      <c r="AA154">
        <v>1</v>
      </c>
    </row>
    <row r="155" ht="12.75">
      <c r="Z155">
        <v>0</v>
      </c>
    </row>
    <row r="156" spans="26:27" ht="12.75">
      <c r="Z156">
        <v>1</v>
      </c>
      <c r="AA156">
        <v>1</v>
      </c>
    </row>
    <row r="157" ht="12.75">
      <c r="Z157">
        <v>0</v>
      </c>
    </row>
    <row r="158" spans="26:27" ht="12.75">
      <c r="Z158">
        <v>1</v>
      </c>
      <c r="AA158">
        <v>1</v>
      </c>
    </row>
    <row r="159" ht="12.75">
      <c r="Z159">
        <v>0</v>
      </c>
    </row>
    <row r="160" spans="26:27" ht="12.75">
      <c r="Z160">
        <v>1</v>
      </c>
      <c r="AA160">
        <v>1</v>
      </c>
    </row>
    <row r="161" ht="12.75">
      <c r="Z161">
        <v>0</v>
      </c>
    </row>
    <row r="162" spans="26:27" ht="12.75">
      <c r="Z162">
        <v>1</v>
      </c>
      <c r="AA162">
        <v>1</v>
      </c>
    </row>
    <row r="163" ht="12.75">
      <c r="Z163">
        <v>0</v>
      </c>
    </row>
    <row r="164" spans="26:27" ht="12.75">
      <c r="Z164">
        <v>1</v>
      </c>
      <c r="AA164">
        <v>1</v>
      </c>
    </row>
    <row r="165" ht="12.75">
      <c r="Z165">
        <v>0</v>
      </c>
    </row>
    <row r="166" spans="26:27" ht="12.75">
      <c r="Z166">
        <v>1</v>
      </c>
      <c r="AA166">
        <v>1</v>
      </c>
    </row>
    <row r="167" ht="12.75">
      <c r="Z167">
        <v>0</v>
      </c>
    </row>
    <row r="168" spans="26:27" ht="12.75">
      <c r="Z168">
        <v>1</v>
      </c>
      <c r="AA168">
        <v>1</v>
      </c>
    </row>
    <row r="169" ht="12.75">
      <c r="Z169">
        <v>0</v>
      </c>
    </row>
    <row r="170" spans="26:27" ht="12.75">
      <c r="Z170">
        <v>1</v>
      </c>
      <c r="AA170">
        <v>1</v>
      </c>
    </row>
    <row r="171" ht="12.75">
      <c r="Z171">
        <v>0</v>
      </c>
    </row>
    <row r="172" spans="26:27" ht="12.75">
      <c r="Z172">
        <v>1</v>
      </c>
      <c r="AA172">
        <v>1</v>
      </c>
    </row>
    <row r="173" ht="12.75">
      <c r="Z173">
        <v>0</v>
      </c>
    </row>
    <row r="174" spans="26:27" ht="12.75">
      <c r="Z174">
        <v>1</v>
      </c>
      <c r="AA174">
        <v>1</v>
      </c>
    </row>
    <row r="175" ht="12.75">
      <c r="Z175">
        <v>0</v>
      </c>
    </row>
    <row r="176" spans="26:27" ht="12.75">
      <c r="Z176">
        <v>1</v>
      </c>
      <c r="AA176">
        <v>1</v>
      </c>
    </row>
    <row r="177" ht="12.75">
      <c r="Z177">
        <v>0</v>
      </c>
    </row>
    <row r="178" spans="26:27" ht="12.75">
      <c r="Z178">
        <v>1</v>
      </c>
      <c r="AA178">
        <v>1</v>
      </c>
    </row>
    <row r="179" ht="12.75">
      <c r="Z179">
        <v>0</v>
      </c>
    </row>
    <row r="180" spans="26:27" ht="12.75">
      <c r="Z180">
        <v>1</v>
      </c>
      <c r="AA180">
        <v>1</v>
      </c>
    </row>
    <row r="181" ht="12.75">
      <c r="Z181">
        <v>0</v>
      </c>
    </row>
    <row r="182" spans="26:27" ht="12.75">
      <c r="Z182">
        <v>1</v>
      </c>
      <c r="AA182">
        <v>1</v>
      </c>
    </row>
    <row r="183" ht="12.75">
      <c r="Z183">
        <v>0</v>
      </c>
    </row>
    <row r="184" spans="26:27" ht="12.75">
      <c r="Z184">
        <v>1</v>
      </c>
      <c r="AA184">
        <v>1</v>
      </c>
    </row>
    <row r="185" ht="12.75">
      <c r="Z185">
        <v>0</v>
      </c>
    </row>
    <row r="186" spans="26:27" ht="12.75">
      <c r="Z186">
        <v>1</v>
      </c>
      <c r="AA186">
        <v>1</v>
      </c>
    </row>
    <row r="187" ht="12.75">
      <c r="Z187">
        <v>0</v>
      </c>
    </row>
    <row r="188" spans="26:27" ht="12.75">
      <c r="Z188">
        <v>1</v>
      </c>
      <c r="AA188">
        <v>1</v>
      </c>
    </row>
    <row r="189" ht="12.75">
      <c r="Z189">
        <v>0</v>
      </c>
    </row>
    <row r="190" spans="26:27" ht="12.75">
      <c r="Z190">
        <v>1</v>
      </c>
      <c r="AA190">
        <v>1</v>
      </c>
    </row>
    <row r="191" ht="12.75">
      <c r="Z191">
        <v>0</v>
      </c>
    </row>
    <row r="192" spans="26:27" ht="12.75">
      <c r="Z192">
        <v>1</v>
      </c>
      <c r="AA192">
        <v>1</v>
      </c>
    </row>
    <row r="193" ht="12.75">
      <c r="Z193">
        <v>0</v>
      </c>
    </row>
    <row r="194" spans="26:27" ht="12.75">
      <c r="Z194">
        <v>1</v>
      </c>
      <c r="AA194">
        <v>1</v>
      </c>
    </row>
    <row r="195" ht="12.75">
      <c r="Z195">
        <v>0</v>
      </c>
    </row>
    <row r="196" spans="26:27" ht="12.75">
      <c r="Z196">
        <v>1</v>
      </c>
      <c r="AA196">
        <v>1</v>
      </c>
    </row>
    <row r="197" ht="12.75">
      <c r="Z197">
        <v>0</v>
      </c>
    </row>
    <row r="198" spans="26:27" ht="12.75">
      <c r="Z198">
        <v>1</v>
      </c>
      <c r="AA198">
        <v>1</v>
      </c>
    </row>
    <row r="199" ht="12.75">
      <c r="Z199">
        <v>0</v>
      </c>
    </row>
    <row r="200" spans="26:27" ht="12.75">
      <c r="Z200">
        <v>1</v>
      </c>
      <c r="AA200">
        <v>1</v>
      </c>
    </row>
    <row r="201" ht="12.75">
      <c r="Z201">
        <v>0</v>
      </c>
    </row>
    <row r="202" spans="26:27" ht="12.75">
      <c r="Z202">
        <v>1</v>
      </c>
      <c r="AA202">
        <v>1</v>
      </c>
    </row>
    <row r="203" ht="12.75">
      <c r="Z203">
        <v>0</v>
      </c>
    </row>
    <row r="204" spans="26:27" ht="12.75">
      <c r="Z204">
        <v>1</v>
      </c>
      <c r="AA204">
        <v>1</v>
      </c>
    </row>
    <row r="205" ht="12.75">
      <c r="Z205">
        <v>0</v>
      </c>
    </row>
    <row r="206" spans="26:27" ht="12.75">
      <c r="Z206">
        <v>1</v>
      </c>
      <c r="AA206">
        <v>1</v>
      </c>
    </row>
    <row r="207" ht="12.75">
      <c r="Z207">
        <v>0</v>
      </c>
    </row>
    <row r="208" spans="26:27" ht="12.75">
      <c r="Z208">
        <v>1</v>
      </c>
      <c r="AA208">
        <v>1</v>
      </c>
    </row>
    <row r="209" ht="12.75">
      <c r="Z209">
        <v>0</v>
      </c>
    </row>
    <row r="210" spans="26:27" ht="12.75">
      <c r="Z210">
        <v>1</v>
      </c>
      <c r="AA210">
        <v>1</v>
      </c>
    </row>
    <row r="211" ht="12.75">
      <c r="Z211">
        <v>0</v>
      </c>
    </row>
    <row r="212" spans="26:27" ht="12.75">
      <c r="Z212">
        <v>1</v>
      </c>
      <c r="AA212">
        <v>1</v>
      </c>
    </row>
    <row r="213" ht="12.75">
      <c r="Z213">
        <v>0</v>
      </c>
    </row>
    <row r="214" spans="26:27" ht="12.75">
      <c r="Z214">
        <v>1</v>
      </c>
      <c r="AA214">
        <v>1</v>
      </c>
    </row>
    <row r="215" ht="12.75">
      <c r="Z215">
        <v>0</v>
      </c>
    </row>
    <row r="216" spans="26:27" ht="12.75">
      <c r="Z216">
        <v>1</v>
      </c>
      <c r="AA216">
        <v>1</v>
      </c>
    </row>
    <row r="217" ht="12.75">
      <c r="Z217">
        <v>0</v>
      </c>
    </row>
    <row r="218" spans="26:27" ht="12.75">
      <c r="Z218">
        <v>1</v>
      </c>
      <c r="AA218">
        <v>1</v>
      </c>
    </row>
    <row r="219" ht="12.75">
      <c r="Z219">
        <v>0</v>
      </c>
    </row>
    <row r="220" spans="26:27" ht="12.75">
      <c r="Z220">
        <v>1</v>
      </c>
      <c r="AA220">
        <v>1</v>
      </c>
    </row>
    <row r="221" ht="12.75">
      <c r="Z221">
        <v>0</v>
      </c>
    </row>
    <row r="222" spans="26:27" ht="12.75">
      <c r="Z222">
        <v>1</v>
      </c>
      <c r="AA222">
        <v>1</v>
      </c>
    </row>
    <row r="223" ht="12.75">
      <c r="Z223">
        <v>0</v>
      </c>
    </row>
    <row r="224" spans="26:27" ht="12.75">
      <c r="Z224">
        <v>1</v>
      </c>
      <c r="AA224">
        <v>1</v>
      </c>
    </row>
    <row r="225" ht="12.75">
      <c r="Z225">
        <v>0</v>
      </c>
    </row>
    <row r="226" spans="26:27" ht="12.75">
      <c r="Z226">
        <v>1</v>
      </c>
      <c r="AA226">
        <v>1</v>
      </c>
    </row>
    <row r="227" ht="12.75">
      <c r="Z227">
        <v>0</v>
      </c>
    </row>
    <row r="228" spans="26:27" ht="12.75">
      <c r="Z228">
        <v>1</v>
      </c>
      <c r="AA228">
        <v>1</v>
      </c>
    </row>
    <row r="229" ht="12.75">
      <c r="Z229">
        <v>0</v>
      </c>
    </row>
    <row r="230" spans="26:27" ht="12.75">
      <c r="Z230">
        <v>1</v>
      </c>
      <c r="AA230">
        <v>1</v>
      </c>
    </row>
    <row r="231" ht="12.75">
      <c r="Z231">
        <v>0</v>
      </c>
    </row>
    <row r="232" spans="26:27" ht="12.75">
      <c r="Z232">
        <v>1</v>
      </c>
      <c r="AA232">
        <v>1</v>
      </c>
    </row>
    <row r="233" ht="12.75">
      <c r="Z233">
        <v>0</v>
      </c>
    </row>
    <row r="234" spans="26:27" ht="12.75">
      <c r="Z234">
        <v>1</v>
      </c>
      <c r="AA234">
        <v>1</v>
      </c>
    </row>
    <row r="235" ht="12.75">
      <c r="Z235">
        <v>0</v>
      </c>
    </row>
    <row r="236" spans="26:27" ht="12.75">
      <c r="Z236">
        <v>1</v>
      </c>
      <c r="AA236">
        <v>1</v>
      </c>
    </row>
    <row r="237" ht="12.75">
      <c r="Z237">
        <v>0</v>
      </c>
    </row>
    <row r="238" spans="26:27" ht="12.75">
      <c r="Z238">
        <v>1</v>
      </c>
      <c r="AA238">
        <v>1</v>
      </c>
    </row>
    <row r="239" ht="12.75">
      <c r="Z239">
        <v>0</v>
      </c>
    </row>
    <row r="240" spans="26:27" ht="12.75">
      <c r="Z240">
        <v>1</v>
      </c>
      <c r="AA240">
        <v>1</v>
      </c>
    </row>
    <row r="241" ht="12.75">
      <c r="Z241">
        <v>0</v>
      </c>
    </row>
    <row r="242" spans="26:27" ht="12.75">
      <c r="Z242">
        <v>1</v>
      </c>
      <c r="AA242">
        <v>1</v>
      </c>
    </row>
    <row r="243" ht="12.75">
      <c r="Z243">
        <v>0</v>
      </c>
    </row>
    <row r="244" spans="26:27" ht="12.75">
      <c r="Z244">
        <v>1</v>
      </c>
      <c r="AA244">
        <v>1</v>
      </c>
    </row>
    <row r="245" ht="12.75">
      <c r="Z245">
        <v>0</v>
      </c>
    </row>
    <row r="246" spans="26:27" ht="12.75">
      <c r="Z246">
        <v>1</v>
      </c>
      <c r="AA246">
        <v>1</v>
      </c>
    </row>
    <row r="247" ht="12.75">
      <c r="Z247">
        <v>0</v>
      </c>
    </row>
    <row r="248" spans="26:27" ht="12.75">
      <c r="Z248">
        <v>1</v>
      </c>
      <c r="AA248">
        <v>1</v>
      </c>
    </row>
    <row r="249" ht="12.75">
      <c r="Z249">
        <v>0</v>
      </c>
    </row>
    <row r="250" spans="26:27" ht="12.75">
      <c r="Z250">
        <v>1</v>
      </c>
      <c r="AA250">
        <v>1</v>
      </c>
    </row>
    <row r="251" ht="12.75">
      <c r="Z251">
        <v>0</v>
      </c>
    </row>
    <row r="252" spans="26:27" ht="12.75">
      <c r="Z252">
        <v>1</v>
      </c>
      <c r="AA252">
        <v>1</v>
      </c>
    </row>
    <row r="253" ht="12.75">
      <c r="Z253">
        <v>0</v>
      </c>
    </row>
    <row r="254" spans="26:27" ht="12.75">
      <c r="Z254">
        <v>1</v>
      </c>
      <c r="AA254">
        <v>1</v>
      </c>
    </row>
    <row r="255" ht="12.75">
      <c r="Z255">
        <v>0</v>
      </c>
    </row>
    <row r="256" spans="26:27" ht="12.75">
      <c r="Z256">
        <v>1</v>
      </c>
      <c r="AA256">
        <v>1</v>
      </c>
    </row>
    <row r="257" ht="12.75">
      <c r="Z257">
        <v>0</v>
      </c>
    </row>
    <row r="258" spans="26:27" ht="12.75">
      <c r="Z258">
        <v>1</v>
      </c>
      <c r="AA258">
        <v>1</v>
      </c>
    </row>
    <row r="259" ht="12.75">
      <c r="Z259">
        <v>0</v>
      </c>
    </row>
    <row r="260" spans="26:27" ht="12.75">
      <c r="Z260">
        <v>1</v>
      </c>
      <c r="AA260">
        <v>1</v>
      </c>
    </row>
    <row r="261" ht="12.75">
      <c r="Z261">
        <v>0</v>
      </c>
    </row>
    <row r="262" spans="26:27" ht="12.75">
      <c r="Z262">
        <v>1</v>
      </c>
      <c r="AA262">
        <v>1</v>
      </c>
    </row>
    <row r="263" ht="12.75">
      <c r="Z263">
        <v>0</v>
      </c>
    </row>
    <row r="264" spans="26:27" ht="12.75">
      <c r="Z264">
        <v>1</v>
      </c>
      <c r="AA264">
        <v>1</v>
      </c>
    </row>
    <row r="265" ht="12.75">
      <c r="Z265">
        <v>0</v>
      </c>
    </row>
    <row r="266" spans="26:27" ht="12.75">
      <c r="Z266">
        <v>1</v>
      </c>
      <c r="AA266">
        <v>1</v>
      </c>
    </row>
    <row r="267" spans="26:27" ht="12.75">
      <c r="Z267">
        <v>0</v>
      </c>
      <c r="AA267">
        <v>1</v>
      </c>
    </row>
    <row r="268" ht="12.75">
      <c r="Z268">
        <v>1</v>
      </c>
    </row>
    <row r="269" spans="26:27" ht="12.75">
      <c r="Z269">
        <v>0</v>
      </c>
      <c r="AA269">
        <v>1</v>
      </c>
    </row>
    <row r="270" ht="12.75">
      <c r="Z270">
        <v>1</v>
      </c>
    </row>
    <row r="271" spans="26:27" ht="12.75">
      <c r="Z271">
        <v>0</v>
      </c>
      <c r="AA271">
        <v>1</v>
      </c>
    </row>
    <row r="272" ht="12.75">
      <c r="Z272">
        <v>1</v>
      </c>
    </row>
    <row r="273" spans="26:27" ht="12.75">
      <c r="Z273">
        <v>0</v>
      </c>
      <c r="AA273">
        <v>1</v>
      </c>
    </row>
    <row r="274" ht="12.75">
      <c r="Z274">
        <v>1</v>
      </c>
    </row>
    <row r="275" spans="26:27" ht="12.75">
      <c r="Z275">
        <v>0</v>
      </c>
      <c r="AA275">
        <v>1</v>
      </c>
    </row>
    <row r="276" ht="12.75">
      <c r="Z276">
        <v>1</v>
      </c>
    </row>
    <row r="277" spans="26:27" ht="12.75">
      <c r="Z277">
        <v>0</v>
      </c>
      <c r="AA277">
        <v>1</v>
      </c>
    </row>
    <row r="278" ht="12.75">
      <c r="Z278">
        <v>1</v>
      </c>
    </row>
    <row r="279" spans="26:27" ht="12.75">
      <c r="Z279">
        <v>0</v>
      </c>
      <c r="AA279">
        <v>1</v>
      </c>
    </row>
    <row r="280" ht="12.75">
      <c r="Z280">
        <v>1</v>
      </c>
    </row>
    <row r="281" spans="26:27" ht="12.75">
      <c r="Z281">
        <v>0</v>
      </c>
      <c r="AA281">
        <v>1</v>
      </c>
    </row>
    <row r="282" ht="12.75">
      <c r="Z282">
        <v>1</v>
      </c>
    </row>
    <row r="283" spans="26:27" ht="12.75">
      <c r="Z283">
        <v>0</v>
      </c>
      <c r="AA283">
        <v>1</v>
      </c>
    </row>
    <row r="284" ht="12.75">
      <c r="Z284">
        <v>1</v>
      </c>
    </row>
    <row r="285" spans="26:27" ht="12.75">
      <c r="Z285">
        <v>0</v>
      </c>
      <c r="AA285">
        <v>1</v>
      </c>
    </row>
    <row r="286" ht="12.75">
      <c r="Z286">
        <v>1</v>
      </c>
    </row>
    <row r="287" spans="26:27" ht="12.75">
      <c r="Z287">
        <v>0</v>
      </c>
      <c r="AA287">
        <v>1</v>
      </c>
    </row>
    <row r="288" ht="12.75">
      <c r="Z288">
        <v>1</v>
      </c>
    </row>
    <row r="289" spans="26:27" ht="12.75">
      <c r="Z289">
        <v>0</v>
      </c>
      <c r="AA289">
        <v>1</v>
      </c>
    </row>
    <row r="290" ht="12.75">
      <c r="Z290">
        <v>1</v>
      </c>
    </row>
    <row r="291" spans="26:27" ht="12.75">
      <c r="Z291">
        <v>0</v>
      </c>
      <c r="AA291">
        <v>1</v>
      </c>
    </row>
    <row r="292" ht="12.75">
      <c r="Z292">
        <v>1</v>
      </c>
    </row>
    <row r="293" spans="26:27" ht="12.75">
      <c r="Z293">
        <v>0</v>
      </c>
      <c r="AA293">
        <v>1</v>
      </c>
    </row>
    <row r="294" ht="12.75">
      <c r="Z294">
        <v>1</v>
      </c>
    </row>
    <row r="295" spans="26:27" ht="12.75">
      <c r="Z295">
        <v>0</v>
      </c>
      <c r="AA295">
        <v>1</v>
      </c>
    </row>
    <row r="296" ht="12.75">
      <c r="Z296">
        <v>1</v>
      </c>
    </row>
    <row r="297" spans="26:27" ht="12.75">
      <c r="Z297">
        <v>0</v>
      </c>
      <c r="AA297">
        <v>1</v>
      </c>
    </row>
    <row r="298" ht="12.75">
      <c r="Z298">
        <v>1</v>
      </c>
    </row>
    <row r="299" spans="26:27" ht="12.75">
      <c r="Z299">
        <v>0</v>
      </c>
      <c r="AA299">
        <v>1</v>
      </c>
    </row>
    <row r="300" ht="12.75">
      <c r="Z300">
        <v>1</v>
      </c>
    </row>
    <row r="301" spans="26:27" ht="12.75">
      <c r="Z301">
        <v>0</v>
      </c>
      <c r="AA301">
        <v>1</v>
      </c>
    </row>
    <row r="302" ht="12.75">
      <c r="Z302">
        <v>1</v>
      </c>
    </row>
    <row r="303" spans="26:27" ht="12.75">
      <c r="Z303">
        <v>0</v>
      </c>
      <c r="AA303">
        <v>1</v>
      </c>
    </row>
    <row r="304" ht="12.75">
      <c r="Z304">
        <v>1</v>
      </c>
    </row>
    <row r="305" spans="26:27" ht="12.75">
      <c r="Z305">
        <v>0</v>
      </c>
      <c r="AA305">
        <v>1</v>
      </c>
    </row>
    <row r="306" ht="12.75">
      <c r="Z306">
        <v>1</v>
      </c>
    </row>
    <row r="307" spans="26:27" ht="12.75">
      <c r="Z307">
        <v>0</v>
      </c>
      <c r="AA307">
        <v>1</v>
      </c>
    </row>
    <row r="308" spans="26:27" ht="12.75">
      <c r="Z308">
        <v>1</v>
      </c>
      <c r="AA308">
        <v>1</v>
      </c>
    </row>
    <row r="309" ht="12.75">
      <c r="Z309">
        <v>0</v>
      </c>
    </row>
    <row r="310" spans="26:27" ht="12.75">
      <c r="Z310">
        <v>1</v>
      </c>
      <c r="AA310">
        <v>1</v>
      </c>
    </row>
    <row r="311" ht="12.75">
      <c r="Z311">
        <v>0</v>
      </c>
    </row>
    <row r="312" spans="26:27" ht="12.75">
      <c r="Z312">
        <v>1</v>
      </c>
      <c r="AA312">
        <v>1</v>
      </c>
    </row>
    <row r="313" ht="12.75">
      <c r="Z313">
        <v>0</v>
      </c>
    </row>
    <row r="314" spans="26:27" ht="12.75">
      <c r="Z314">
        <v>1</v>
      </c>
      <c r="AA314">
        <v>1</v>
      </c>
    </row>
    <row r="315" ht="12.75">
      <c r="Z315">
        <v>0</v>
      </c>
    </row>
    <row r="316" spans="26:27" ht="12.75">
      <c r="Z316">
        <v>1</v>
      </c>
      <c r="AA316">
        <v>1</v>
      </c>
    </row>
    <row r="317" ht="12.75">
      <c r="Z317">
        <v>0</v>
      </c>
    </row>
    <row r="318" spans="26:27" ht="12.75">
      <c r="Z318">
        <v>1</v>
      </c>
      <c r="AA318">
        <v>1</v>
      </c>
    </row>
    <row r="319" ht="12.75">
      <c r="Z319">
        <v>0</v>
      </c>
    </row>
    <row r="320" spans="26:27" ht="12.75">
      <c r="Z320">
        <v>1</v>
      </c>
      <c r="AA320">
        <v>1</v>
      </c>
    </row>
    <row r="321" ht="12.75">
      <c r="Z321">
        <v>0</v>
      </c>
    </row>
    <row r="322" spans="26:27" ht="12.75">
      <c r="Z322">
        <v>1</v>
      </c>
      <c r="AA322">
        <v>1</v>
      </c>
    </row>
    <row r="323" ht="12.75">
      <c r="Z323">
        <v>0</v>
      </c>
    </row>
    <row r="324" spans="26:27" ht="12.75">
      <c r="Z324">
        <v>1</v>
      </c>
      <c r="AA324">
        <v>1</v>
      </c>
    </row>
    <row r="325" ht="12.75">
      <c r="Z325">
        <v>0</v>
      </c>
    </row>
    <row r="326" spans="26:27" ht="12.75">
      <c r="Z326">
        <v>1</v>
      </c>
      <c r="AA326">
        <v>1</v>
      </c>
    </row>
    <row r="327" ht="12.75">
      <c r="Z327">
        <v>0</v>
      </c>
    </row>
    <row r="328" spans="26:27" ht="12.75">
      <c r="Z328">
        <v>1</v>
      </c>
      <c r="AA328">
        <v>1</v>
      </c>
    </row>
    <row r="329" ht="12.75">
      <c r="Z329">
        <v>0</v>
      </c>
    </row>
    <row r="330" spans="26:27" ht="12.75">
      <c r="Z330">
        <v>1</v>
      </c>
      <c r="AA330">
        <v>1</v>
      </c>
    </row>
    <row r="331" ht="12.75">
      <c r="Z331">
        <v>0</v>
      </c>
    </row>
    <row r="332" spans="26:27" ht="12.75">
      <c r="Z332">
        <v>1</v>
      </c>
      <c r="AA332">
        <v>1</v>
      </c>
    </row>
    <row r="333" ht="12.75">
      <c r="Z333">
        <v>0</v>
      </c>
    </row>
    <row r="334" spans="26:27" ht="12.75">
      <c r="Z334">
        <v>1</v>
      </c>
      <c r="AA334">
        <v>1</v>
      </c>
    </row>
    <row r="335" ht="12.75">
      <c r="Z335">
        <v>0</v>
      </c>
    </row>
    <row r="336" spans="26:27" ht="12.75">
      <c r="Z336">
        <v>1</v>
      </c>
      <c r="AA336">
        <v>1</v>
      </c>
    </row>
    <row r="337" ht="12.75">
      <c r="Z337">
        <v>0</v>
      </c>
    </row>
    <row r="338" spans="26:27" ht="12.75">
      <c r="Z338">
        <v>1</v>
      </c>
      <c r="AA338">
        <v>1</v>
      </c>
    </row>
    <row r="339" ht="12.75">
      <c r="Z339">
        <v>0</v>
      </c>
    </row>
    <row r="340" spans="26:27" ht="12.75">
      <c r="Z340">
        <v>1</v>
      </c>
      <c r="AA340">
        <v>1</v>
      </c>
    </row>
    <row r="341" ht="12.75">
      <c r="Z341">
        <v>0</v>
      </c>
    </row>
    <row r="342" spans="26:27" ht="12.75">
      <c r="Z342">
        <v>1</v>
      </c>
      <c r="AA342">
        <v>1</v>
      </c>
    </row>
    <row r="343" ht="12.75">
      <c r="Z343">
        <v>0</v>
      </c>
    </row>
    <row r="344" spans="26:27" ht="12.75">
      <c r="Z344">
        <v>1</v>
      </c>
      <c r="AA344">
        <v>1</v>
      </c>
    </row>
    <row r="345" ht="12.75">
      <c r="Z345">
        <v>0</v>
      </c>
    </row>
    <row r="346" spans="26:27" ht="12.75">
      <c r="Z346">
        <v>1</v>
      </c>
      <c r="AA346">
        <v>1</v>
      </c>
    </row>
    <row r="347" ht="12.75">
      <c r="Z347">
        <v>0</v>
      </c>
    </row>
    <row r="348" spans="26:27" ht="12.75">
      <c r="Z348">
        <v>1</v>
      </c>
      <c r="AA348">
        <v>1</v>
      </c>
    </row>
    <row r="349" ht="12.75">
      <c r="Z349">
        <v>0</v>
      </c>
    </row>
    <row r="350" spans="26:27" ht="12.75">
      <c r="Z350">
        <v>1</v>
      </c>
      <c r="AA350">
        <v>1</v>
      </c>
    </row>
    <row r="351" spans="26:27" ht="12.75">
      <c r="Z351">
        <v>0</v>
      </c>
      <c r="AA351">
        <v>1</v>
      </c>
    </row>
    <row r="352" ht="12.75">
      <c r="Z352">
        <v>1</v>
      </c>
    </row>
    <row r="353" spans="26:27" ht="12.75">
      <c r="Z353">
        <v>0</v>
      </c>
      <c r="AA353">
        <v>1</v>
      </c>
    </row>
    <row r="354" ht="12.75">
      <c r="Z354">
        <v>1</v>
      </c>
    </row>
    <row r="355" spans="26:27" ht="12.75">
      <c r="Z355">
        <v>0</v>
      </c>
      <c r="AA355">
        <v>1</v>
      </c>
    </row>
    <row r="356" spans="26:27" ht="12.75">
      <c r="Z356">
        <v>1</v>
      </c>
      <c r="AA356">
        <v>1</v>
      </c>
    </row>
    <row r="357" ht="12.75">
      <c r="Z357">
        <v>0</v>
      </c>
    </row>
    <row r="358" spans="26:27" ht="12.75">
      <c r="Z358">
        <v>1</v>
      </c>
      <c r="AA358">
        <v>1</v>
      </c>
    </row>
    <row r="359" ht="12.75">
      <c r="Z359">
        <v>0</v>
      </c>
    </row>
    <row r="360" spans="26:27" ht="12.75">
      <c r="Z360">
        <v>1</v>
      </c>
      <c r="AA360">
        <v>1</v>
      </c>
    </row>
    <row r="361" ht="12.75">
      <c r="Z361">
        <v>0</v>
      </c>
    </row>
    <row r="362" spans="26:27" ht="12.75">
      <c r="Z362">
        <v>1</v>
      </c>
      <c r="AA362">
        <v>1</v>
      </c>
    </row>
    <row r="363" ht="12.75">
      <c r="Z363">
        <v>0</v>
      </c>
    </row>
    <row r="364" spans="26:27" ht="12.75">
      <c r="Z364">
        <v>1</v>
      </c>
      <c r="AA364">
        <v>1</v>
      </c>
    </row>
    <row r="365" spans="26:27" ht="12.75">
      <c r="Z365">
        <v>0</v>
      </c>
      <c r="AA365">
        <v>1</v>
      </c>
    </row>
    <row r="366" ht="12.75">
      <c r="Z366">
        <v>1</v>
      </c>
    </row>
    <row r="367" spans="26:27" ht="12.75">
      <c r="Z367">
        <v>0</v>
      </c>
      <c r="AA367">
        <v>1</v>
      </c>
    </row>
    <row r="368" ht="12.75">
      <c r="Z368">
        <v>1</v>
      </c>
    </row>
    <row r="369" spans="26:27" ht="12.75">
      <c r="Z369">
        <v>0</v>
      </c>
      <c r="AA369">
        <v>1</v>
      </c>
    </row>
    <row r="370" spans="26:27" ht="12.75">
      <c r="Z370">
        <v>1</v>
      </c>
      <c r="AA370">
        <v>1</v>
      </c>
    </row>
    <row r="371" ht="12.75">
      <c r="Z371">
        <v>0</v>
      </c>
    </row>
    <row r="372" spans="26:27" ht="12.75">
      <c r="Z372">
        <v>1</v>
      </c>
      <c r="AA372">
        <v>1</v>
      </c>
    </row>
    <row r="373" ht="12.75">
      <c r="Z373">
        <v>0</v>
      </c>
    </row>
    <row r="374" spans="26:27" ht="12.75">
      <c r="Z374">
        <v>1</v>
      </c>
      <c r="AA374">
        <v>1</v>
      </c>
    </row>
    <row r="375" ht="12.75">
      <c r="Z375">
        <v>0</v>
      </c>
    </row>
    <row r="376" spans="26:27" ht="12.75">
      <c r="Z376">
        <v>1</v>
      </c>
      <c r="AA376">
        <v>1</v>
      </c>
    </row>
    <row r="377" ht="12.75">
      <c r="Z377">
        <v>0</v>
      </c>
    </row>
    <row r="378" spans="26:27" ht="12.75">
      <c r="Z378">
        <v>1</v>
      </c>
      <c r="AA378">
        <v>1</v>
      </c>
    </row>
    <row r="379" ht="12.75">
      <c r="Z379">
        <v>0</v>
      </c>
    </row>
    <row r="380" spans="26:27" ht="12.75">
      <c r="Z380">
        <v>1</v>
      </c>
      <c r="AA380">
        <v>1</v>
      </c>
    </row>
    <row r="382" ht="12.75">
      <c r="Z382">
        <v>1</v>
      </c>
    </row>
    <row r="383" spans="26:27" ht="12.75">
      <c r="Z383">
        <v>0</v>
      </c>
      <c r="AA383">
        <v>1</v>
      </c>
    </row>
    <row r="384" ht="12.75">
      <c r="Z384">
        <v>1</v>
      </c>
    </row>
    <row r="385" ht="12.75">
      <c r="AA385">
        <v>1</v>
      </c>
    </row>
    <row r="387" ht="12.75">
      <c r="Z387">
        <v>1</v>
      </c>
    </row>
    <row r="388" spans="26:27" ht="12.75">
      <c r="Z388">
        <v>0</v>
      </c>
      <c r="AA388">
        <v>1</v>
      </c>
    </row>
    <row r="389" ht="12.75">
      <c r="Z389">
        <v>0</v>
      </c>
    </row>
  </sheetData>
  <sheetProtection/>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sheetPr codeName="Tabelle7"/>
  <dimension ref="A1:Z189"/>
  <sheetViews>
    <sheetView zoomScalePageLayoutView="0" workbookViewId="0" topLeftCell="A1">
      <selection activeCell="A15" sqref="A15:IV15"/>
    </sheetView>
  </sheetViews>
  <sheetFormatPr defaultColWidth="9.140625" defaultRowHeight="12.75"/>
  <sheetData>
    <row r="1" spans="1:22" ht="12.75">
      <c r="A1" s="17"/>
      <c r="B1" s="17"/>
      <c r="C1" s="17"/>
      <c r="D1" s="17"/>
      <c r="E1" s="17"/>
      <c r="F1" s="17"/>
      <c r="G1" s="17"/>
      <c r="H1" s="17"/>
      <c r="I1" s="17"/>
      <c r="J1" s="17"/>
      <c r="K1" s="17"/>
      <c r="L1" s="17"/>
      <c r="M1" s="17"/>
      <c r="N1" s="17"/>
      <c r="O1" s="17"/>
      <c r="P1" s="17"/>
      <c r="Q1" s="17"/>
      <c r="R1" s="17"/>
      <c r="S1" s="17"/>
      <c r="T1" s="17"/>
      <c r="U1" s="17"/>
      <c r="V1" s="17"/>
    </row>
    <row r="2" spans="1:26" ht="12.75">
      <c r="A2" s="17"/>
      <c r="B2" s="17"/>
      <c r="C2" s="17"/>
      <c r="D2" s="17"/>
      <c r="E2" s="17"/>
      <c r="F2" s="17"/>
      <c r="G2" s="17"/>
      <c r="H2" s="17"/>
      <c r="I2" s="17"/>
      <c r="J2" s="17"/>
      <c r="K2" s="17"/>
      <c r="L2" s="17"/>
      <c r="M2" s="17"/>
      <c r="N2" s="17"/>
      <c r="O2" s="17"/>
      <c r="P2" s="17"/>
      <c r="Q2" s="17"/>
      <c r="R2" s="17"/>
      <c r="S2" s="17"/>
      <c r="T2" s="17"/>
      <c r="U2" s="17"/>
      <c r="V2" s="17"/>
      <c r="Z2">
        <v>1</v>
      </c>
    </row>
    <row r="3" spans="1:26" ht="12.75">
      <c r="A3" s="17"/>
      <c r="B3" s="17"/>
      <c r="C3" s="17"/>
      <c r="D3" s="17"/>
      <c r="E3" s="17"/>
      <c r="F3" s="17"/>
      <c r="G3" s="17"/>
      <c r="H3" s="17"/>
      <c r="I3" s="17"/>
      <c r="J3" s="17"/>
      <c r="K3" s="17"/>
      <c r="L3" s="17"/>
      <c r="M3" s="17"/>
      <c r="N3" s="17"/>
      <c r="O3" s="17"/>
      <c r="P3" s="17"/>
      <c r="Q3" s="17"/>
      <c r="R3" s="17"/>
      <c r="S3" s="17"/>
      <c r="T3" s="17"/>
      <c r="U3" s="17"/>
      <c r="V3" s="17"/>
      <c r="Z3">
        <v>0</v>
      </c>
    </row>
    <row r="4" spans="1:26" ht="12.75">
      <c r="A4" s="17"/>
      <c r="B4" s="17"/>
      <c r="C4" s="17"/>
      <c r="D4" s="17"/>
      <c r="E4" s="17"/>
      <c r="F4" s="17"/>
      <c r="G4" s="17"/>
      <c r="H4" s="17"/>
      <c r="I4" s="17"/>
      <c r="J4" s="17"/>
      <c r="K4" s="17"/>
      <c r="L4" s="17"/>
      <c r="M4" s="17"/>
      <c r="N4" s="17"/>
      <c r="O4" s="17"/>
      <c r="P4" s="17"/>
      <c r="Q4" s="17"/>
      <c r="R4" s="17"/>
      <c r="S4" s="17"/>
      <c r="T4" s="17"/>
      <c r="U4" s="17"/>
      <c r="V4" s="17"/>
      <c r="Z4">
        <v>1</v>
      </c>
    </row>
    <row r="5" spans="1:26" ht="12.75">
      <c r="A5" s="17"/>
      <c r="B5" s="17"/>
      <c r="C5" s="17"/>
      <c r="D5" s="17"/>
      <c r="E5" s="17"/>
      <c r="F5" s="17"/>
      <c r="G5" s="17"/>
      <c r="H5" s="17"/>
      <c r="I5" s="17"/>
      <c r="J5" s="17"/>
      <c r="K5" s="17"/>
      <c r="L5" s="17"/>
      <c r="M5" s="17"/>
      <c r="N5" s="17"/>
      <c r="O5" s="17"/>
      <c r="P5" s="17"/>
      <c r="Q5" s="17"/>
      <c r="R5" s="17"/>
      <c r="S5" s="17"/>
      <c r="T5" s="17"/>
      <c r="U5" s="17"/>
      <c r="V5" s="17"/>
      <c r="Z5">
        <v>0</v>
      </c>
    </row>
    <row r="6" spans="1:26" ht="12.75">
      <c r="A6" s="17"/>
      <c r="B6" s="17"/>
      <c r="C6" s="17"/>
      <c r="D6" s="17"/>
      <c r="E6" s="17"/>
      <c r="F6" s="17"/>
      <c r="G6" s="17"/>
      <c r="H6" s="17"/>
      <c r="I6" s="17"/>
      <c r="J6" s="17"/>
      <c r="K6" s="17"/>
      <c r="L6" s="17"/>
      <c r="M6" s="17"/>
      <c r="N6" s="17"/>
      <c r="O6" s="17"/>
      <c r="P6" s="17"/>
      <c r="Q6" s="17"/>
      <c r="R6" s="17"/>
      <c r="S6" s="17"/>
      <c r="T6" s="17"/>
      <c r="U6" s="17"/>
      <c r="V6" s="17"/>
      <c r="Z6">
        <v>1</v>
      </c>
    </row>
    <row r="7" spans="1:26" ht="12.75">
      <c r="A7" s="17"/>
      <c r="B7" s="17"/>
      <c r="C7" s="17"/>
      <c r="D7" s="17"/>
      <c r="E7" s="17"/>
      <c r="F7" s="17"/>
      <c r="G7" s="17"/>
      <c r="H7" s="17"/>
      <c r="I7" s="17"/>
      <c r="J7" s="17"/>
      <c r="K7" s="17"/>
      <c r="L7" s="17"/>
      <c r="M7" s="17"/>
      <c r="N7" s="17"/>
      <c r="O7" s="17"/>
      <c r="P7" s="17"/>
      <c r="Q7" s="17"/>
      <c r="R7" s="17"/>
      <c r="S7" s="17"/>
      <c r="T7" s="17"/>
      <c r="U7" s="17"/>
      <c r="V7" s="17"/>
      <c r="Z7">
        <v>0</v>
      </c>
    </row>
    <row r="8" spans="1:26" ht="12.75">
      <c r="A8" s="17"/>
      <c r="B8" s="17"/>
      <c r="C8" s="17"/>
      <c r="D8" s="17"/>
      <c r="E8" s="17"/>
      <c r="F8" s="17"/>
      <c r="G8" s="17"/>
      <c r="H8" s="17"/>
      <c r="I8" s="17"/>
      <c r="J8" s="17"/>
      <c r="K8" s="17"/>
      <c r="L8" s="17"/>
      <c r="M8" s="17"/>
      <c r="N8" s="17"/>
      <c r="O8" s="17"/>
      <c r="P8" s="17"/>
      <c r="Q8" s="17"/>
      <c r="R8" s="17"/>
      <c r="S8" s="17"/>
      <c r="T8" s="17"/>
      <c r="U8" s="17"/>
      <c r="V8" s="17"/>
      <c r="Z8">
        <v>1</v>
      </c>
    </row>
    <row r="9" spans="1:26" ht="12.75">
      <c r="A9" s="17"/>
      <c r="B9" s="17"/>
      <c r="C9" s="17"/>
      <c r="D9" s="17"/>
      <c r="E9" s="17"/>
      <c r="F9" s="17"/>
      <c r="G9" s="17"/>
      <c r="H9" s="17"/>
      <c r="I9" s="17"/>
      <c r="J9" s="17"/>
      <c r="K9" s="17"/>
      <c r="L9" s="17"/>
      <c r="M9" s="17"/>
      <c r="N9" s="17"/>
      <c r="O9" s="17"/>
      <c r="P9" s="17"/>
      <c r="Q9" s="17"/>
      <c r="R9" s="17"/>
      <c r="S9" s="17"/>
      <c r="T9" s="17"/>
      <c r="U9" s="17"/>
      <c r="V9" s="17"/>
      <c r="Z9">
        <v>0</v>
      </c>
    </row>
    <row r="10" spans="1:26" ht="12.75">
      <c r="A10" s="17"/>
      <c r="B10" s="17"/>
      <c r="C10" s="17"/>
      <c r="D10" s="17"/>
      <c r="E10" s="17"/>
      <c r="F10" s="17"/>
      <c r="G10" s="17"/>
      <c r="H10" s="17"/>
      <c r="I10" s="17"/>
      <c r="J10" s="17"/>
      <c r="K10" s="17"/>
      <c r="L10" s="17"/>
      <c r="M10" s="17"/>
      <c r="N10" s="17"/>
      <c r="O10" s="17"/>
      <c r="P10" s="17"/>
      <c r="Q10" s="17"/>
      <c r="R10" s="17"/>
      <c r="S10" s="17"/>
      <c r="T10" s="17"/>
      <c r="U10" s="17"/>
      <c r="V10" s="17"/>
      <c r="Z10">
        <v>1</v>
      </c>
    </row>
    <row r="11" spans="1:26" ht="12.75">
      <c r="A11" s="17"/>
      <c r="B11" s="17"/>
      <c r="C11" s="17"/>
      <c r="D11" s="17"/>
      <c r="E11" s="17"/>
      <c r="F11" s="17"/>
      <c r="G11" s="17"/>
      <c r="H11" s="17"/>
      <c r="I11" s="17"/>
      <c r="J11" s="17"/>
      <c r="K11" s="17"/>
      <c r="L11" s="17"/>
      <c r="M11" s="17"/>
      <c r="N11" s="17"/>
      <c r="O11" s="17"/>
      <c r="P11" s="17"/>
      <c r="Q11" s="17"/>
      <c r="R11" s="17"/>
      <c r="S11" s="17"/>
      <c r="T11" s="17"/>
      <c r="U11" s="17"/>
      <c r="V11" s="17"/>
      <c r="Z11">
        <v>0</v>
      </c>
    </row>
    <row r="12" spans="1:26" ht="12.75">
      <c r="A12" s="17"/>
      <c r="B12" s="17"/>
      <c r="C12" s="17"/>
      <c r="D12" s="17"/>
      <c r="E12" s="17"/>
      <c r="F12" s="17"/>
      <c r="G12" s="17"/>
      <c r="H12" s="17"/>
      <c r="I12" s="17"/>
      <c r="J12" s="17"/>
      <c r="K12" s="17"/>
      <c r="L12" s="17"/>
      <c r="M12" s="17"/>
      <c r="N12" s="17"/>
      <c r="O12" s="17"/>
      <c r="P12" s="17"/>
      <c r="Q12" s="17"/>
      <c r="R12" s="17"/>
      <c r="S12" s="17"/>
      <c r="T12" s="17"/>
      <c r="U12" s="17"/>
      <c r="V12" s="17"/>
      <c r="Z12">
        <v>1</v>
      </c>
    </row>
    <row r="13" spans="1:26" ht="12.75">
      <c r="A13" s="17"/>
      <c r="B13" s="17"/>
      <c r="C13" s="17"/>
      <c r="D13" s="17"/>
      <c r="E13" s="17"/>
      <c r="F13" s="17"/>
      <c r="G13" s="17"/>
      <c r="H13" s="17"/>
      <c r="I13" s="17"/>
      <c r="J13" s="17"/>
      <c r="K13" s="17"/>
      <c r="L13" s="17"/>
      <c r="M13" s="17"/>
      <c r="N13" s="17"/>
      <c r="O13" s="17"/>
      <c r="P13" s="17"/>
      <c r="Q13" s="17"/>
      <c r="R13" s="17"/>
      <c r="S13" s="17"/>
      <c r="T13" s="17"/>
      <c r="U13" s="17"/>
      <c r="V13" s="17"/>
      <c r="Z13">
        <v>0</v>
      </c>
    </row>
    <row r="14" spans="1:26" ht="12.75">
      <c r="A14" s="17"/>
      <c r="B14" s="17"/>
      <c r="C14" s="17"/>
      <c r="D14" s="17"/>
      <c r="E14" s="17"/>
      <c r="F14" s="17"/>
      <c r="G14" s="17"/>
      <c r="H14" s="17"/>
      <c r="I14" s="17"/>
      <c r="J14" s="17"/>
      <c r="K14" s="17"/>
      <c r="L14" s="17"/>
      <c r="M14" s="17"/>
      <c r="N14" s="17"/>
      <c r="O14" s="17"/>
      <c r="P14" s="17"/>
      <c r="Q14" s="17"/>
      <c r="R14" s="17"/>
      <c r="S14" s="17"/>
      <c r="T14" s="17"/>
      <c r="U14" s="17"/>
      <c r="V14" s="17"/>
      <c r="Z14">
        <v>1</v>
      </c>
    </row>
    <row r="15" spans="1:26" ht="12.75">
      <c r="A15" s="17"/>
      <c r="B15" s="17"/>
      <c r="C15" s="17"/>
      <c r="D15" s="17"/>
      <c r="E15" s="17"/>
      <c r="F15" s="17"/>
      <c r="G15" s="17"/>
      <c r="H15" s="17"/>
      <c r="I15" s="17"/>
      <c r="J15" s="17"/>
      <c r="K15" s="17"/>
      <c r="L15" s="17"/>
      <c r="M15" s="17"/>
      <c r="N15" s="17"/>
      <c r="O15" s="17"/>
      <c r="P15" s="17"/>
      <c r="Q15" s="17"/>
      <c r="R15" s="17"/>
      <c r="S15" s="17"/>
      <c r="T15" s="17"/>
      <c r="U15" s="17"/>
      <c r="V15" s="17"/>
      <c r="Z15">
        <v>0</v>
      </c>
    </row>
    <row r="16" spans="1:26" ht="12.75">
      <c r="A16" s="17"/>
      <c r="B16" s="17"/>
      <c r="C16" s="17"/>
      <c r="D16" s="17"/>
      <c r="E16" s="17"/>
      <c r="F16" s="17"/>
      <c r="G16" s="17"/>
      <c r="H16" s="17"/>
      <c r="I16" s="17"/>
      <c r="J16" s="17"/>
      <c r="K16" s="17"/>
      <c r="L16" s="17"/>
      <c r="M16" s="17"/>
      <c r="N16" s="17"/>
      <c r="O16" s="17"/>
      <c r="P16" s="17"/>
      <c r="Q16" s="17"/>
      <c r="R16" s="17"/>
      <c r="S16" s="17"/>
      <c r="T16" s="17"/>
      <c r="U16" s="17"/>
      <c r="V16" s="17"/>
      <c r="Z16">
        <v>1</v>
      </c>
    </row>
    <row r="17" spans="1:26" ht="12.75">
      <c r="A17" s="17"/>
      <c r="B17" s="17"/>
      <c r="C17" s="17"/>
      <c r="D17" s="17"/>
      <c r="E17" s="17"/>
      <c r="F17" s="17"/>
      <c r="G17" s="17"/>
      <c r="H17" s="17"/>
      <c r="I17" s="17"/>
      <c r="J17" s="17"/>
      <c r="K17" s="17"/>
      <c r="L17" s="17"/>
      <c r="M17" s="17"/>
      <c r="N17" s="17"/>
      <c r="O17" s="17"/>
      <c r="P17" s="17"/>
      <c r="Q17" s="17"/>
      <c r="R17" s="17"/>
      <c r="S17" s="17"/>
      <c r="T17" s="17"/>
      <c r="U17" s="17"/>
      <c r="V17" s="17"/>
      <c r="Z17">
        <v>0</v>
      </c>
    </row>
    <row r="18" spans="1:26" ht="12.75">
      <c r="A18" s="17"/>
      <c r="B18" s="17"/>
      <c r="C18" s="17"/>
      <c r="D18" s="17"/>
      <c r="E18" s="17"/>
      <c r="F18" s="17"/>
      <c r="G18" s="17"/>
      <c r="H18" s="17"/>
      <c r="I18" s="17"/>
      <c r="J18" s="17"/>
      <c r="K18" s="17"/>
      <c r="L18" s="17"/>
      <c r="M18" s="17"/>
      <c r="N18" s="17"/>
      <c r="O18" s="17"/>
      <c r="P18" s="17"/>
      <c r="Q18" s="17"/>
      <c r="R18" s="17"/>
      <c r="S18" s="17"/>
      <c r="T18" s="17"/>
      <c r="U18" s="17"/>
      <c r="V18" s="17"/>
      <c r="Z18">
        <v>1</v>
      </c>
    </row>
    <row r="19" spans="1:26" ht="12.75">
      <c r="A19" s="17"/>
      <c r="B19" s="17"/>
      <c r="C19" s="17"/>
      <c r="D19" s="17"/>
      <c r="E19" s="17"/>
      <c r="F19" s="17"/>
      <c r="G19" s="17"/>
      <c r="H19" s="17"/>
      <c r="I19" s="17"/>
      <c r="J19" s="17"/>
      <c r="K19" s="17"/>
      <c r="L19" s="17"/>
      <c r="M19" s="17"/>
      <c r="N19" s="17"/>
      <c r="O19" s="17"/>
      <c r="P19" s="17"/>
      <c r="Q19" s="17"/>
      <c r="R19" s="17"/>
      <c r="S19" s="17"/>
      <c r="T19" s="17"/>
      <c r="U19" s="17"/>
      <c r="V19" s="17"/>
      <c r="Z19">
        <v>0</v>
      </c>
    </row>
    <row r="20" spans="1:26" ht="12.75">
      <c r="A20" s="17"/>
      <c r="B20" s="17"/>
      <c r="C20" s="17"/>
      <c r="D20" s="17"/>
      <c r="E20" s="17"/>
      <c r="F20" s="17"/>
      <c r="G20" s="17"/>
      <c r="H20" s="17"/>
      <c r="I20" s="17"/>
      <c r="J20" s="17"/>
      <c r="K20" s="17"/>
      <c r="L20" s="17"/>
      <c r="M20" s="17"/>
      <c r="N20" s="17"/>
      <c r="O20" s="17"/>
      <c r="P20" s="17"/>
      <c r="Q20" s="17"/>
      <c r="R20" s="17"/>
      <c r="S20" s="17"/>
      <c r="T20" s="17"/>
      <c r="U20" s="17"/>
      <c r="V20" s="17"/>
      <c r="Z20">
        <v>1</v>
      </c>
    </row>
    <row r="21" spans="1:26" ht="12.75">
      <c r="A21" s="17"/>
      <c r="B21" s="17"/>
      <c r="C21" s="17"/>
      <c r="D21" s="17"/>
      <c r="E21" s="17"/>
      <c r="F21" s="17"/>
      <c r="G21" s="17"/>
      <c r="H21" s="17"/>
      <c r="I21" s="17"/>
      <c r="J21" s="17"/>
      <c r="K21" s="17"/>
      <c r="L21" s="17"/>
      <c r="M21" s="17"/>
      <c r="N21" s="17"/>
      <c r="O21" s="17"/>
      <c r="P21" s="17"/>
      <c r="Q21" s="17"/>
      <c r="R21" s="17"/>
      <c r="S21" s="17"/>
      <c r="T21" s="17"/>
      <c r="U21" s="17"/>
      <c r="V21" s="17"/>
      <c r="Z21">
        <v>0</v>
      </c>
    </row>
    <row r="22" spans="1:26" ht="12.75">
      <c r="A22" s="17"/>
      <c r="B22" s="17"/>
      <c r="C22" s="17"/>
      <c r="D22" s="17"/>
      <c r="E22" s="17"/>
      <c r="F22" s="17"/>
      <c r="G22" s="17"/>
      <c r="H22" s="17"/>
      <c r="I22" s="17"/>
      <c r="J22" s="17"/>
      <c r="K22" s="17"/>
      <c r="L22" s="17"/>
      <c r="M22" s="17"/>
      <c r="N22" s="17"/>
      <c r="O22" s="17"/>
      <c r="P22" s="17"/>
      <c r="Q22" s="17"/>
      <c r="R22" s="17"/>
      <c r="S22" s="17"/>
      <c r="T22" s="17"/>
      <c r="U22" s="17"/>
      <c r="V22" s="17"/>
      <c r="Z22">
        <v>1</v>
      </c>
    </row>
    <row r="23" spans="1:26" ht="12.75">
      <c r="A23" s="17"/>
      <c r="B23" s="17"/>
      <c r="C23" s="17"/>
      <c r="D23" s="17"/>
      <c r="E23" s="17"/>
      <c r="F23" s="17"/>
      <c r="G23" s="17"/>
      <c r="H23" s="17"/>
      <c r="I23" s="17"/>
      <c r="J23" s="17"/>
      <c r="K23" s="17"/>
      <c r="L23" s="17"/>
      <c r="M23" s="17"/>
      <c r="N23" s="17"/>
      <c r="O23" s="17"/>
      <c r="P23" s="17"/>
      <c r="Q23" s="17"/>
      <c r="R23" s="17"/>
      <c r="S23" s="17"/>
      <c r="T23" s="17"/>
      <c r="U23" s="17"/>
      <c r="V23" s="17"/>
      <c r="Z23">
        <v>0</v>
      </c>
    </row>
    <row r="24" spans="1:26" ht="12.75">
      <c r="A24" s="17"/>
      <c r="B24" s="17"/>
      <c r="C24" s="17"/>
      <c r="D24" s="17"/>
      <c r="E24" s="17"/>
      <c r="F24" s="17"/>
      <c r="G24" s="17"/>
      <c r="H24" s="17"/>
      <c r="I24" s="17"/>
      <c r="J24" s="17"/>
      <c r="K24" s="17"/>
      <c r="L24" s="17"/>
      <c r="M24" s="17"/>
      <c r="N24" s="17"/>
      <c r="O24" s="17"/>
      <c r="P24" s="17"/>
      <c r="Q24" s="17"/>
      <c r="R24" s="17"/>
      <c r="S24" s="17"/>
      <c r="T24" s="17"/>
      <c r="U24" s="17"/>
      <c r="V24" s="17"/>
      <c r="Z24">
        <v>1</v>
      </c>
    </row>
    <row r="25" spans="1:26" ht="12.75">
      <c r="A25" s="17"/>
      <c r="B25" s="17"/>
      <c r="C25" s="17"/>
      <c r="D25" s="17"/>
      <c r="E25" s="17"/>
      <c r="F25" s="17"/>
      <c r="G25" s="17"/>
      <c r="H25" s="17"/>
      <c r="I25" s="17"/>
      <c r="J25" s="17"/>
      <c r="K25" s="17"/>
      <c r="L25" s="17"/>
      <c r="M25" s="17"/>
      <c r="N25" s="17"/>
      <c r="O25" s="17"/>
      <c r="P25" s="17"/>
      <c r="Q25" s="17"/>
      <c r="R25" s="17"/>
      <c r="S25" s="17"/>
      <c r="T25" s="17"/>
      <c r="U25" s="17"/>
      <c r="V25" s="17"/>
      <c r="Z25">
        <v>0</v>
      </c>
    </row>
    <row r="26" spans="1:26" ht="12.75">
      <c r="A26" s="17"/>
      <c r="B26" s="17"/>
      <c r="C26" s="17"/>
      <c r="D26" s="17"/>
      <c r="E26" s="17"/>
      <c r="F26" s="17"/>
      <c r="G26" s="17"/>
      <c r="H26" s="17"/>
      <c r="I26" s="17"/>
      <c r="J26" s="17"/>
      <c r="K26" s="17"/>
      <c r="L26" s="17"/>
      <c r="M26" s="17"/>
      <c r="N26" s="17"/>
      <c r="O26" s="17"/>
      <c r="P26" s="17"/>
      <c r="Q26" s="17"/>
      <c r="R26" s="17"/>
      <c r="S26" s="17"/>
      <c r="T26" s="17"/>
      <c r="U26" s="17"/>
      <c r="V26" s="17"/>
      <c r="Z26">
        <v>1</v>
      </c>
    </row>
    <row r="27" spans="1:26" ht="12.75">
      <c r="A27" s="17"/>
      <c r="B27" s="17"/>
      <c r="C27" s="17"/>
      <c r="D27" s="17"/>
      <c r="E27" s="17"/>
      <c r="F27" s="17"/>
      <c r="G27" s="17"/>
      <c r="H27" s="17"/>
      <c r="I27" s="17"/>
      <c r="J27" s="17"/>
      <c r="K27" s="17"/>
      <c r="L27" s="17"/>
      <c r="M27" s="17"/>
      <c r="N27" s="17"/>
      <c r="O27" s="17"/>
      <c r="P27" s="17"/>
      <c r="Q27" s="17"/>
      <c r="R27" s="17"/>
      <c r="S27" s="17"/>
      <c r="T27" s="17"/>
      <c r="U27" s="17"/>
      <c r="V27" s="17"/>
      <c r="Z27">
        <v>0</v>
      </c>
    </row>
    <row r="28" spans="1:26" ht="12.75">
      <c r="A28" s="17"/>
      <c r="B28" s="17"/>
      <c r="C28" s="17"/>
      <c r="D28" s="17"/>
      <c r="E28" s="17"/>
      <c r="F28" s="17"/>
      <c r="G28" s="17"/>
      <c r="H28" s="17"/>
      <c r="I28" s="17"/>
      <c r="J28" s="17"/>
      <c r="K28" s="17"/>
      <c r="L28" s="17"/>
      <c r="M28" s="17"/>
      <c r="N28" s="17"/>
      <c r="O28" s="17"/>
      <c r="P28" s="17"/>
      <c r="Q28" s="17"/>
      <c r="R28" s="17"/>
      <c r="S28" s="17"/>
      <c r="T28" s="17"/>
      <c r="U28" s="17"/>
      <c r="V28" s="17"/>
      <c r="Z28">
        <v>1</v>
      </c>
    </row>
    <row r="29" spans="1:26" ht="12.75">
      <c r="A29" s="17"/>
      <c r="B29" s="17"/>
      <c r="C29" s="17"/>
      <c r="D29" s="17"/>
      <c r="E29" s="17"/>
      <c r="F29" s="17"/>
      <c r="G29" s="17"/>
      <c r="H29" s="17"/>
      <c r="I29" s="17"/>
      <c r="J29" s="17"/>
      <c r="K29" s="17"/>
      <c r="L29" s="17"/>
      <c r="M29" s="17"/>
      <c r="N29" s="17"/>
      <c r="O29" s="17"/>
      <c r="P29" s="17"/>
      <c r="Q29" s="17"/>
      <c r="R29" s="17"/>
      <c r="S29" s="17"/>
      <c r="T29" s="17"/>
      <c r="U29" s="17"/>
      <c r="V29" s="17"/>
      <c r="Z29">
        <v>0</v>
      </c>
    </row>
    <row r="30" spans="1:26" ht="12.75">
      <c r="A30" s="17"/>
      <c r="B30" s="17"/>
      <c r="C30" s="17"/>
      <c r="D30" s="17"/>
      <c r="E30" s="17"/>
      <c r="F30" s="17"/>
      <c r="G30" s="17"/>
      <c r="H30" s="17"/>
      <c r="I30" s="17"/>
      <c r="J30" s="17"/>
      <c r="K30" s="17"/>
      <c r="L30" s="17"/>
      <c r="M30" s="17"/>
      <c r="N30" s="17"/>
      <c r="O30" s="17"/>
      <c r="P30" s="17"/>
      <c r="Q30" s="17"/>
      <c r="R30" s="17"/>
      <c r="S30" s="17"/>
      <c r="T30" s="17"/>
      <c r="U30" s="17"/>
      <c r="V30" s="17"/>
      <c r="Z30">
        <v>1</v>
      </c>
    </row>
    <row r="31" spans="1:26" ht="12.75">
      <c r="A31" s="17"/>
      <c r="B31" s="17"/>
      <c r="C31" s="17"/>
      <c r="D31" s="17"/>
      <c r="E31" s="17"/>
      <c r="F31" s="17"/>
      <c r="G31" s="17"/>
      <c r="H31" s="17"/>
      <c r="I31" s="17"/>
      <c r="J31" s="17"/>
      <c r="K31" s="17"/>
      <c r="L31" s="17"/>
      <c r="M31" s="17"/>
      <c r="N31" s="17"/>
      <c r="O31" s="17"/>
      <c r="P31" s="17"/>
      <c r="Q31" s="17"/>
      <c r="R31" s="17"/>
      <c r="S31" s="17"/>
      <c r="T31" s="17"/>
      <c r="U31" s="17"/>
      <c r="V31" s="17"/>
      <c r="Z31">
        <v>0</v>
      </c>
    </row>
    <row r="32" spans="1:26" ht="12.75">
      <c r="A32" s="17"/>
      <c r="B32" s="17"/>
      <c r="C32" s="17"/>
      <c r="D32" s="17"/>
      <c r="E32" s="17"/>
      <c r="F32" s="17"/>
      <c r="G32" s="17"/>
      <c r="H32" s="17"/>
      <c r="I32" s="17"/>
      <c r="J32" s="17"/>
      <c r="K32" s="17"/>
      <c r="L32" s="17"/>
      <c r="M32" s="17"/>
      <c r="N32" s="17"/>
      <c r="O32" s="17"/>
      <c r="P32" s="17"/>
      <c r="Q32" s="17"/>
      <c r="R32" s="17"/>
      <c r="S32" s="17"/>
      <c r="T32" s="17"/>
      <c r="U32" s="17"/>
      <c r="V32" s="17"/>
      <c r="Z32">
        <v>1</v>
      </c>
    </row>
    <row r="33" spans="1:26" ht="12.75">
      <c r="A33" s="17"/>
      <c r="B33" s="17"/>
      <c r="C33" s="17"/>
      <c r="D33" s="17"/>
      <c r="E33" s="17"/>
      <c r="F33" s="17"/>
      <c r="G33" s="17"/>
      <c r="H33" s="17"/>
      <c r="I33" s="17"/>
      <c r="J33" s="17"/>
      <c r="K33" s="17"/>
      <c r="L33" s="17"/>
      <c r="M33" s="17"/>
      <c r="N33" s="17"/>
      <c r="O33" s="17"/>
      <c r="P33" s="17"/>
      <c r="Q33" s="17"/>
      <c r="R33" s="17"/>
      <c r="S33" s="17"/>
      <c r="T33" s="17"/>
      <c r="U33" s="17"/>
      <c r="V33" s="17"/>
      <c r="Z33">
        <v>0</v>
      </c>
    </row>
    <row r="34" spans="1:26" ht="12.75">
      <c r="A34" s="17"/>
      <c r="B34" s="17"/>
      <c r="C34" s="17"/>
      <c r="D34" s="17"/>
      <c r="E34" s="17"/>
      <c r="F34" s="17"/>
      <c r="G34" s="17"/>
      <c r="H34" s="17"/>
      <c r="I34" s="17"/>
      <c r="J34" s="17"/>
      <c r="K34" s="17"/>
      <c r="L34" s="17"/>
      <c r="M34" s="17"/>
      <c r="N34" s="17"/>
      <c r="O34" s="17"/>
      <c r="P34" s="17"/>
      <c r="Q34" s="17"/>
      <c r="R34" s="17"/>
      <c r="S34" s="17"/>
      <c r="T34" s="17"/>
      <c r="U34" s="17"/>
      <c r="V34" s="17"/>
      <c r="Z34">
        <v>1</v>
      </c>
    </row>
    <row r="35" spans="1:26" ht="12.75">
      <c r="A35" s="17"/>
      <c r="B35" s="17"/>
      <c r="C35" s="17"/>
      <c r="D35" s="17"/>
      <c r="E35" s="17"/>
      <c r="F35" s="17"/>
      <c r="G35" s="17"/>
      <c r="H35" s="17"/>
      <c r="I35" s="17"/>
      <c r="J35" s="17"/>
      <c r="K35" s="17"/>
      <c r="L35" s="17"/>
      <c r="M35" s="17"/>
      <c r="N35" s="17"/>
      <c r="O35" s="17"/>
      <c r="P35" s="17"/>
      <c r="Q35" s="17"/>
      <c r="R35" s="17"/>
      <c r="S35" s="17"/>
      <c r="T35" s="17"/>
      <c r="U35" s="17"/>
      <c r="V35" s="17"/>
      <c r="Z35">
        <v>0</v>
      </c>
    </row>
    <row r="36" spans="1:26" ht="12.75">
      <c r="A36" s="17"/>
      <c r="B36" s="17"/>
      <c r="C36" s="17"/>
      <c r="D36" s="17"/>
      <c r="E36" s="17"/>
      <c r="F36" s="17"/>
      <c r="G36" s="17"/>
      <c r="H36" s="17"/>
      <c r="I36" s="17"/>
      <c r="J36" s="17"/>
      <c r="K36" s="17"/>
      <c r="L36" s="17"/>
      <c r="M36" s="17"/>
      <c r="N36" s="17"/>
      <c r="O36" s="17"/>
      <c r="P36" s="17"/>
      <c r="Q36" s="17"/>
      <c r="R36" s="17"/>
      <c r="S36" s="17"/>
      <c r="T36" s="17"/>
      <c r="U36" s="17"/>
      <c r="V36" s="17"/>
      <c r="Z36">
        <v>1</v>
      </c>
    </row>
    <row r="37" spans="1:26" ht="12.75">
      <c r="A37" s="17"/>
      <c r="B37" s="17"/>
      <c r="C37" s="17"/>
      <c r="D37" s="17"/>
      <c r="E37" s="17"/>
      <c r="F37" s="17"/>
      <c r="G37" s="17"/>
      <c r="H37" s="17"/>
      <c r="I37" s="17"/>
      <c r="J37" s="17"/>
      <c r="K37" s="17"/>
      <c r="L37" s="17"/>
      <c r="M37" s="17"/>
      <c r="N37" s="17"/>
      <c r="O37" s="17"/>
      <c r="P37" s="17"/>
      <c r="Q37" s="17"/>
      <c r="R37" s="17"/>
      <c r="S37" s="17"/>
      <c r="T37" s="17"/>
      <c r="U37" s="17"/>
      <c r="V37" s="17"/>
      <c r="Z37">
        <v>0</v>
      </c>
    </row>
    <row r="38" spans="1:26" ht="12.75">
      <c r="A38" s="17"/>
      <c r="B38" s="17"/>
      <c r="C38" s="17"/>
      <c r="D38" s="17"/>
      <c r="E38" s="17"/>
      <c r="F38" s="17"/>
      <c r="G38" s="17"/>
      <c r="H38" s="17"/>
      <c r="I38" s="17"/>
      <c r="J38" s="17"/>
      <c r="K38" s="17"/>
      <c r="L38" s="17"/>
      <c r="M38" s="17"/>
      <c r="N38" s="17"/>
      <c r="O38" s="17"/>
      <c r="P38" s="17"/>
      <c r="Q38" s="17"/>
      <c r="R38" s="17"/>
      <c r="S38" s="17"/>
      <c r="T38" s="17"/>
      <c r="U38" s="17"/>
      <c r="V38" s="17"/>
      <c r="Z38">
        <v>1</v>
      </c>
    </row>
    <row r="39" spans="1:26" ht="12.75">
      <c r="A39" s="17"/>
      <c r="B39" s="17"/>
      <c r="C39" s="17"/>
      <c r="D39" s="17"/>
      <c r="E39" s="17"/>
      <c r="F39" s="17"/>
      <c r="G39" s="17"/>
      <c r="H39" s="17"/>
      <c r="I39" s="17"/>
      <c r="J39" s="17"/>
      <c r="K39" s="17"/>
      <c r="L39" s="17"/>
      <c r="M39" s="17"/>
      <c r="N39" s="17"/>
      <c r="O39" s="17"/>
      <c r="P39" s="17"/>
      <c r="Q39" s="17"/>
      <c r="R39" s="17"/>
      <c r="S39" s="17"/>
      <c r="T39" s="17"/>
      <c r="U39" s="17"/>
      <c r="V39" s="17"/>
      <c r="Z39">
        <v>0</v>
      </c>
    </row>
    <row r="40" spans="1:26" ht="12.75">
      <c r="A40" s="17"/>
      <c r="B40" s="17"/>
      <c r="C40" s="17"/>
      <c r="D40" s="17"/>
      <c r="E40" s="17"/>
      <c r="F40" s="17"/>
      <c r="G40" s="17"/>
      <c r="H40" s="17"/>
      <c r="I40" s="17"/>
      <c r="J40" s="17"/>
      <c r="K40" s="17"/>
      <c r="L40" s="17"/>
      <c r="M40" s="17"/>
      <c r="N40" s="17"/>
      <c r="O40" s="17"/>
      <c r="P40" s="17"/>
      <c r="Q40" s="17"/>
      <c r="R40" s="17"/>
      <c r="S40" s="17"/>
      <c r="T40" s="17"/>
      <c r="U40" s="17"/>
      <c r="V40" s="17"/>
      <c r="Z40">
        <v>1</v>
      </c>
    </row>
    <row r="41" spans="1:26" ht="12.75">
      <c r="A41" s="17"/>
      <c r="B41" s="17"/>
      <c r="C41" s="17"/>
      <c r="D41" s="17"/>
      <c r="E41" s="17"/>
      <c r="F41" s="17"/>
      <c r="G41" s="17"/>
      <c r="H41" s="17"/>
      <c r="I41" s="17"/>
      <c r="J41" s="17"/>
      <c r="K41" s="17"/>
      <c r="L41" s="17"/>
      <c r="M41" s="17"/>
      <c r="N41" s="17"/>
      <c r="O41" s="17"/>
      <c r="P41" s="17"/>
      <c r="Q41" s="17"/>
      <c r="R41" s="17"/>
      <c r="S41" s="17"/>
      <c r="T41" s="17"/>
      <c r="U41" s="17"/>
      <c r="V41" s="17"/>
      <c r="Z41">
        <v>0</v>
      </c>
    </row>
    <row r="42" spans="1:26" ht="12.75">
      <c r="A42" s="17"/>
      <c r="B42" s="17"/>
      <c r="C42" s="17"/>
      <c r="D42" s="17"/>
      <c r="E42" s="17"/>
      <c r="F42" s="17"/>
      <c r="G42" s="17"/>
      <c r="H42" s="17"/>
      <c r="I42" s="17"/>
      <c r="J42" s="17"/>
      <c r="K42" s="17"/>
      <c r="L42" s="17"/>
      <c r="M42" s="17"/>
      <c r="N42" s="17"/>
      <c r="O42" s="17"/>
      <c r="P42" s="17"/>
      <c r="Q42" s="17"/>
      <c r="R42" s="17"/>
      <c r="S42" s="17"/>
      <c r="T42" s="17"/>
      <c r="U42" s="17"/>
      <c r="V42" s="17"/>
      <c r="Z42">
        <v>1</v>
      </c>
    </row>
    <row r="43" spans="1:26" ht="12.75">
      <c r="A43" s="17"/>
      <c r="B43" s="17"/>
      <c r="C43" s="17"/>
      <c r="D43" s="17"/>
      <c r="E43" s="17"/>
      <c r="F43" s="17"/>
      <c r="G43" s="17"/>
      <c r="H43" s="17"/>
      <c r="I43" s="17"/>
      <c r="J43" s="17"/>
      <c r="K43" s="17"/>
      <c r="L43" s="17"/>
      <c r="M43" s="17"/>
      <c r="N43" s="17"/>
      <c r="O43" s="17"/>
      <c r="P43" s="17"/>
      <c r="Q43" s="17"/>
      <c r="R43" s="17"/>
      <c r="S43" s="17"/>
      <c r="T43" s="17"/>
      <c r="U43" s="17"/>
      <c r="V43" s="17"/>
      <c r="Z43">
        <v>0</v>
      </c>
    </row>
    <row r="44" spans="1:26" ht="12.75">
      <c r="A44" s="17"/>
      <c r="B44" s="17"/>
      <c r="C44" s="17"/>
      <c r="D44" s="17"/>
      <c r="E44" s="17"/>
      <c r="F44" s="17"/>
      <c r="G44" s="17"/>
      <c r="H44" s="17"/>
      <c r="I44" s="17"/>
      <c r="J44" s="17"/>
      <c r="K44" s="17"/>
      <c r="L44" s="17"/>
      <c r="M44" s="17"/>
      <c r="N44" s="17"/>
      <c r="O44" s="17"/>
      <c r="P44" s="17"/>
      <c r="Q44" s="17"/>
      <c r="R44" s="17"/>
      <c r="S44" s="17"/>
      <c r="T44" s="17"/>
      <c r="U44" s="17"/>
      <c r="V44" s="17"/>
      <c r="Z44">
        <v>1</v>
      </c>
    </row>
    <row r="45" spans="1:26" ht="12.75">
      <c r="A45" s="17"/>
      <c r="B45" s="17"/>
      <c r="C45" s="17"/>
      <c r="D45" s="17"/>
      <c r="E45" s="17"/>
      <c r="F45" s="17"/>
      <c r="G45" s="17"/>
      <c r="H45" s="17"/>
      <c r="I45" s="17"/>
      <c r="J45" s="17"/>
      <c r="K45" s="17"/>
      <c r="L45" s="17"/>
      <c r="M45" s="17"/>
      <c r="N45" s="17"/>
      <c r="O45" s="17"/>
      <c r="P45" s="17"/>
      <c r="Q45" s="17"/>
      <c r="R45" s="17"/>
      <c r="S45" s="17"/>
      <c r="T45" s="17"/>
      <c r="U45" s="17"/>
      <c r="V45" s="17"/>
      <c r="Z45">
        <v>0</v>
      </c>
    </row>
    <row r="46" spans="1:26" ht="12.75">
      <c r="A46" s="17"/>
      <c r="B46" s="17"/>
      <c r="C46" s="17"/>
      <c r="D46" s="17"/>
      <c r="E46" s="17"/>
      <c r="F46" s="17"/>
      <c r="G46" s="17"/>
      <c r="H46" s="17"/>
      <c r="I46" s="17"/>
      <c r="J46" s="17"/>
      <c r="K46" s="17"/>
      <c r="L46" s="17"/>
      <c r="M46" s="17"/>
      <c r="N46" s="17"/>
      <c r="O46" s="17"/>
      <c r="P46" s="17"/>
      <c r="Q46" s="17"/>
      <c r="R46" s="17"/>
      <c r="S46" s="17"/>
      <c r="T46" s="17"/>
      <c r="U46" s="17"/>
      <c r="V46" s="17"/>
      <c r="Z46">
        <v>1</v>
      </c>
    </row>
    <row r="47" spans="1:26" ht="12.75">
      <c r="A47" s="17"/>
      <c r="B47" s="17"/>
      <c r="C47" s="17"/>
      <c r="D47" s="17"/>
      <c r="E47" s="17"/>
      <c r="F47" s="17"/>
      <c r="G47" s="17"/>
      <c r="H47" s="17"/>
      <c r="I47" s="17"/>
      <c r="J47" s="17"/>
      <c r="K47" s="17"/>
      <c r="L47" s="17"/>
      <c r="M47" s="17"/>
      <c r="N47" s="17"/>
      <c r="O47" s="17"/>
      <c r="P47" s="17"/>
      <c r="Q47" s="17"/>
      <c r="R47" s="17"/>
      <c r="S47" s="17"/>
      <c r="T47" s="17"/>
      <c r="U47" s="17"/>
      <c r="V47" s="17"/>
      <c r="Z47">
        <v>0</v>
      </c>
    </row>
    <row r="48" spans="1:26" ht="12.75">
      <c r="A48" s="17"/>
      <c r="B48" s="17"/>
      <c r="C48" s="17"/>
      <c r="D48" s="17"/>
      <c r="E48" s="17"/>
      <c r="F48" s="17"/>
      <c r="G48" s="17"/>
      <c r="H48" s="17"/>
      <c r="I48" s="17"/>
      <c r="J48" s="17"/>
      <c r="K48" s="17"/>
      <c r="L48" s="17"/>
      <c r="M48" s="17"/>
      <c r="N48" s="17"/>
      <c r="O48" s="17"/>
      <c r="P48" s="17"/>
      <c r="Q48" s="17"/>
      <c r="R48" s="17"/>
      <c r="S48" s="17"/>
      <c r="T48" s="17"/>
      <c r="U48" s="17"/>
      <c r="V48" s="17"/>
      <c r="Z48">
        <v>1</v>
      </c>
    </row>
    <row r="49" spans="1:26" ht="12.75">
      <c r="A49" s="17"/>
      <c r="B49" s="17"/>
      <c r="C49" s="17"/>
      <c r="D49" s="17"/>
      <c r="E49" s="17"/>
      <c r="F49" s="17"/>
      <c r="G49" s="17"/>
      <c r="H49" s="17"/>
      <c r="I49" s="17"/>
      <c r="J49" s="17"/>
      <c r="K49" s="17"/>
      <c r="L49" s="17"/>
      <c r="M49" s="17"/>
      <c r="N49" s="17"/>
      <c r="O49" s="17"/>
      <c r="P49" s="17"/>
      <c r="Q49" s="17"/>
      <c r="R49" s="17"/>
      <c r="S49" s="17"/>
      <c r="T49" s="17"/>
      <c r="U49" s="17"/>
      <c r="V49" s="17"/>
      <c r="Z49">
        <v>0</v>
      </c>
    </row>
    <row r="50" spans="1:26" ht="12.75">
      <c r="A50" s="17"/>
      <c r="B50" s="17"/>
      <c r="C50" s="17"/>
      <c r="D50" s="17"/>
      <c r="E50" s="17"/>
      <c r="F50" s="17"/>
      <c r="G50" s="17"/>
      <c r="H50" s="17"/>
      <c r="I50" s="17"/>
      <c r="J50" s="17"/>
      <c r="K50" s="17"/>
      <c r="L50" s="17"/>
      <c r="M50" s="17"/>
      <c r="N50" s="17"/>
      <c r="O50" s="17"/>
      <c r="P50" s="17"/>
      <c r="Q50" s="17"/>
      <c r="R50" s="17"/>
      <c r="S50" s="17"/>
      <c r="T50" s="17"/>
      <c r="U50" s="17"/>
      <c r="V50" s="17"/>
      <c r="Z50">
        <v>1</v>
      </c>
    </row>
    <row r="51" spans="1:26" ht="12.75">
      <c r="A51" s="17"/>
      <c r="B51" s="17"/>
      <c r="C51" s="17"/>
      <c r="D51" s="17"/>
      <c r="E51" s="17"/>
      <c r="F51" s="17"/>
      <c r="G51" s="17"/>
      <c r="H51" s="17"/>
      <c r="I51" s="17"/>
      <c r="J51" s="17"/>
      <c r="K51" s="17"/>
      <c r="L51" s="17"/>
      <c r="M51" s="17"/>
      <c r="N51" s="17"/>
      <c r="O51" s="17"/>
      <c r="P51" s="17"/>
      <c r="Q51" s="17"/>
      <c r="R51" s="17"/>
      <c r="S51" s="17"/>
      <c r="T51" s="17"/>
      <c r="U51" s="17"/>
      <c r="V51" s="17"/>
      <c r="Z51">
        <v>0</v>
      </c>
    </row>
    <row r="52" spans="1:26" ht="12.75">
      <c r="A52" s="17"/>
      <c r="B52" s="17"/>
      <c r="C52" s="17"/>
      <c r="D52" s="17"/>
      <c r="E52" s="17"/>
      <c r="F52" s="17"/>
      <c r="G52" s="17"/>
      <c r="H52" s="17"/>
      <c r="I52" s="17"/>
      <c r="J52" s="17"/>
      <c r="K52" s="17"/>
      <c r="L52" s="17"/>
      <c r="M52" s="17"/>
      <c r="N52" s="17"/>
      <c r="O52" s="17"/>
      <c r="P52" s="17"/>
      <c r="Q52" s="17"/>
      <c r="R52" s="17"/>
      <c r="S52" s="17"/>
      <c r="T52" s="17"/>
      <c r="U52" s="17"/>
      <c r="V52" s="17"/>
      <c r="Z52">
        <v>1</v>
      </c>
    </row>
    <row r="53" spans="1:26" ht="12.75">
      <c r="A53" s="17"/>
      <c r="B53" s="17"/>
      <c r="C53" s="17"/>
      <c r="D53" s="17"/>
      <c r="E53" s="17"/>
      <c r="F53" s="17"/>
      <c r="G53" s="17"/>
      <c r="H53" s="17"/>
      <c r="I53" s="17"/>
      <c r="J53" s="17"/>
      <c r="K53" s="17"/>
      <c r="L53" s="17"/>
      <c r="M53" s="17"/>
      <c r="N53" s="17"/>
      <c r="O53" s="17"/>
      <c r="P53" s="17"/>
      <c r="Q53" s="17"/>
      <c r="R53" s="17"/>
      <c r="S53" s="17"/>
      <c r="T53" s="17"/>
      <c r="U53" s="17"/>
      <c r="V53" s="17"/>
      <c r="Z53">
        <v>0</v>
      </c>
    </row>
    <row r="54" spans="1:26" ht="12.75">
      <c r="A54" s="17"/>
      <c r="B54" s="17"/>
      <c r="C54" s="17"/>
      <c r="D54" s="17"/>
      <c r="E54" s="17"/>
      <c r="F54" s="17"/>
      <c r="G54" s="17"/>
      <c r="H54" s="17"/>
      <c r="I54" s="17"/>
      <c r="J54" s="17"/>
      <c r="K54" s="17"/>
      <c r="L54" s="17"/>
      <c r="M54" s="17"/>
      <c r="N54" s="17"/>
      <c r="O54" s="17"/>
      <c r="P54" s="17"/>
      <c r="Q54" s="17"/>
      <c r="R54" s="17"/>
      <c r="S54" s="17"/>
      <c r="T54" s="17"/>
      <c r="U54" s="17"/>
      <c r="V54" s="17"/>
      <c r="Z54">
        <v>1</v>
      </c>
    </row>
    <row r="55" spans="1:26" ht="12.75">
      <c r="A55" s="17"/>
      <c r="B55" s="17"/>
      <c r="C55" s="17"/>
      <c r="D55" s="17"/>
      <c r="E55" s="17"/>
      <c r="F55" s="17"/>
      <c r="G55" s="17"/>
      <c r="H55" s="17"/>
      <c r="I55" s="17"/>
      <c r="J55" s="17"/>
      <c r="K55" s="17"/>
      <c r="L55" s="17"/>
      <c r="M55" s="17"/>
      <c r="N55" s="17"/>
      <c r="O55" s="17"/>
      <c r="P55" s="17"/>
      <c r="Q55" s="17"/>
      <c r="R55" s="17"/>
      <c r="S55" s="17"/>
      <c r="T55" s="17"/>
      <c r="U55" s="17"/>
      <c r="V55" s="17"/>
      <c r="Z55">
        <v>0</v>
      </c>
    </row>
    <row r="56" spans="1:26" ht="12.75">
      <c r="A56" s="17"/>
      <c r="B56" s="17"/>
      <c r="C56" s="17"/>
      <c r="D56" s="17"/>
      <c r="E56" s="17"/>
      <c r="F56" s="17"/>
      <c r="G56" s="17"/>
      <c r="H56" s="17"/>
      <c r="I56" s="17"/>
      <c r="J56" s="17"/>
      <c r="K56" s="17"/>
      <c r="L56" s="17"/>
      <c r="M56" s="17"/>
      <c r="N56" s="17"/>
      <c r="O56" s="17"/>
      <c r="P56" s="17"/>
      <c r="Q56" s="17"/>
      <c r="R56" s="17"/>
      <c r="S56" s="17"/>
      <c r="T56" s="17"/>
      <c r="U56" s="17"/>
      <c r="V56" s="17"/>
      <c r="Z56">
        <v>1</v>
      </c>
    </row>
    <row r="57" spans="1:26" ht="12.75">
      <c r="A57" s="17"/>
      <c r="B57" s="17"/>
      <c r="C57" s="17"/>
      <c r="D57" s="17"/>
      <c r="E57" s="17"/>
      <c r="F57" s="17"/>
      <c r="G57" s="17"/>
      <c r="H57" s="17"/>
      <c r="I57" s="17"/>
      <c r="J57" s="17"/>
      <c r="K57" s="17"/>
      <c r="L57" s="17"/>
      <c r="M57" s="17"/>
      <c r="N57" s="17"/>
      <c r="O57" s="17"/>
      <c r="P57" s="17"/>
      <c r="Q57" s="17"/>
      <c r="R57" s="17"/>
      <c r="S57" s="17"/>
      <c r="T57" s="17"/>
      <c r="U57" s="17"/>
      <c r="V57" s="17"/>
      <c r="Z57">
        <v>0</v>
      </c>
    </row>
    <row r="58" spans="1:26" ht="12.75">
      <c r="A58" s="17"/>
      <c r="B58" s="17"/>
      <c r="C58" s="17"/>
      <c r="D58" s="17"/>
      <c r="E58" s="17"/>
      <c r="F58" s="17"/>
      <c r="G58" s="17"/>
      <c r="H58" s="17"/>
      <c r="I58" s="17"/>
      <c r="J58" s="17"/>
      <c r="K58" s="17"/>
      <c r="L58" s="17"/>
      <c r="M58" s="17"/>
      <c r="N58" s="17"/>
      <c r="O58" s="17"/>
      <c r="P58" s="17"/>
      <c r="Q58" s="17"/>
      <c r="R58" s="17"/>
      <c r="S58" s="17"/>
      <c r="T58" s="17"/>
      <c r="U58" s="17"/>
      <c r="V58" s="17"/>
      <c r="Z58">
        <v>1</v>
      </c>
    </row>
    <row r="59" spans="1:26" ht="12.75">
      <c r="A59" s="17"/>
      <c r="B59" s="17"/>
      <c r="C59" s="17"/>
      <c r="D59" s="17"/>
      <c r="E59" s="17"/>
      <c r="F59" s="17"/>
      <c r="G59" s="17"/>
      <c r="H59" s="17"/>
      <c r="I59" s="17"/>
      <c r="J59" s="17"/>
      <c r="K59" s="17"/>
      <c r="L59" s="17"/>
      <c r="M59" s="17"/>
      <c r="N59" s="17"/>
      <c r="O59" s="17"/>
      <c r="P59" s="17"/>
      <c r="Q59" s="17"/>
      <c r="R59" s="17"/>
      <c r="S59" s="17"/>
      <c r="T59" s="17"/>
      <c r="U59" s="17"/>
      <c r="V59" s="17"/>
      <c r="Z59">
        <v>0</v>
      </c>
    </row>
    <row r="60" spans="1:26" ht="12.75">
      <c r="A60" s="17"/>
      <c r="B60" s="17"/>
      <c r="C60" s="17"/>
      <c r="D60" s="17"/>
      <c r="E60" s="17"/>
      <c r="F60" s="17"/>
      <c r="G60" s="17"/>
      <c r="H60" s="17"/>
      <c r="I60" s="17"/>
      <c r="J60" s="17"/>
      <c r="K60" s="17"/>
      <c r="L60" s="17"/>
      <c r="M60" s="17"/>
      <c r="N60" s="17"/>
      <c r="O60" s="17"/>
      <c r="P60" s="17"/>
      <c r="Q60" s="17"/>
      <c r="R60" s="17"/>
      <c r="S60" s="17"/>
      <c r="T60" s="17"/>
      <c r="U60" s="17"/>
      <c r="V60" s="17"/>
      <c r="Z60">
        <v>1</v>
      </c>
    </row>
    <row r="61" spans="1:26" ht="12.75">
      <c r="A61" s="17"/>
      <c r="B61" s="17"/>
      <c r="C61" s="17"/>
      <c r="D61" s="17"/>
      <c r="E61" s="17"/>
      <c r="F61" s="17"/>
      <c r="G61" s="17"/>
      <c r="H61" s="17"/>
      <c r="I61" s="17"/>
      <c r="J61" s="17"/>
      <c r="K61" s="17"/>
      <c r="L61" s="17"/>
      <c r="M61" s="17"/>
      <c r="N61" s="17"/>
      <c r="O61" s="17"/>
      <c r="P61" s="17"/>
      <c r="Q61" s="17"/>
      <c r="R61" s="17"/>
      <c r="S61" s="17"/>
      <c r="T61" s="17"/>
      <c r="U61" s="17"/>
      <c r="V61" s="17"/>
      <c r="Z61">
        <v>0</v>
      </c>
    </row>
    <row r="62" spans="1:26" ht="12.75">
      <c r="A62" s="17"/>
      <c r="B62" s="17"/>
      <c r="C62" s="17"/>
      <c r="D62" s="17"/>
      <c r="E62" s="17"/>
      <c r="F62" s="17"/>
      <c r="G62" s="17"/>
      <c r="H62" s="17"/>
      <c r="I62" s="17"/>
      <c r="J62" s="17"/>
      <c r="K62" s="17"/>
      <c r="L62" s="17"/>
      <c r="M62" s="17"/>
      <c r="N62" s="17"/>
      <c r="O62" s="17"/>
      <c r="P62" s="17"/>
      <c r="Q62" s="17"/>
      <c r="R62" s="17"/>
      <c r="S62" s="17"/>
      <c r="T62" s="17"/>
      <c r="U62" s="17"/>
      <c r="V62" s="17"/>
      <c r="Z62">
        <v>1</v>
      </c>
    </row>
    <row r="63" spans="1:26" ht="12.75">
      <c r="A63" s="17"/>
      <c r="B63" s="17"/>
      <c r="C63" s="17"/>
      <c r="D63" s="17"/>
      <c r="E63" s="17"/>
      <c r="F63" s="17"/>
      <c r="G63" s="17"/>
      <c r="H63" s="17"/>
      <c r="I63" s="17"/>
      <c r="J63" s="17"/>
      <c r="K63" s="17"/>
      <c r="L63" s="17"/>
      <c r="M63" s="17"/>
      <c r="N63" s="17"/>
      <c r="O63" s="17"/>
      <c r="P63" s="17"/>
      <c r="Q63" s="17"/>
      <c r="R63" s="17"/>
      <c r="S63" s="17"/>
      <c r="T63" s="17"/>
      <c r="U63" s="17"/>
      <c r="V63" s="17"/>
      <c r="Z63">
        <v>0</v>
      </c>
    </row>
    <row r="64" spans="1:26" ht="12.75">
      <c r="A64" s="17"/>
      <c r="B64" s="17"/>
      <c r="C64" s="17"/>
      <c r="D64" s="17"/>
      <c r="E64" s="17"/>
      <c r="F64" s="17"/>
      <c r="G64" s="17"/>
      <c r="H64" s="17"/>
      <c r="I64" s="17"/>
      <c r="J64" s="17"/>
      <c r="K64" s="17"/>
      <c r="L64" s="17"/>
      <c r="M64" s="17"/>
      <c r="N64" s="17"/>
      <c r="O64" s="17"/>
      <c r="P64" s="17"/>
      <c r="Q64" s="17"/>
      <c r="R64" s="17"/>
      <c r="S64" s="17"/>
      <c r="T64" s="17"/>
      <c r="U64" s="17"/>
      <c r="V64" s="17"/>
      <c r="Z64">
        <v>1</v>
      </c>
    </row>
    <row r="65" spans="1:26" ht="12.75">
      <c r="A65" s="17"/>
      <c r="B65" s="17"/>
      <c r="C65" s="17"/>
      <c r="D65" s="17"/>
      <c r="E65" s="17"/>
      <c r="F65" s="17"/>
      <c r="G65" s="17"/>
      <c r="H65" s="17"/>
      <c r="I65" s="17"/>
      <c r="J65" s="17"/>
      <c r="K65" s="17"/>
      <c r="L65" s="17"/>
      <c r="M65" s="17"/>
      <c r="N65" s="17"/>
      <c r="O65" s="17"/>
      <c r="P65" s="17"/>
      <c r="Q65" s="17"/>
      <c r="R65" s="17"/>
      <c r="S65" s="17"/>
      <c r="T65" s="17"/>
      <c r="U65" s="17"/>
      <c r="V65" s="17"/>
      <c r="Z65">
        <v>0</v>
      </c>
    </row>
    <row r="66" spans="1:26" ht="12.75">
      <c r="A66" s="17"/>
      <c r="B66" s="17"/>
      <c r="C66" s="17"/>
      <c r="D66" s="17"/>
      <c r="E66" s="17"/>
      <c r="F66" s="17"/>
      <c r="G66" s="17"/>
      <c r="H66" s="17"/>
      <c r="I66" s="17"/>
      <c r="J66" s="17"/>
      <c r="K66" s="17"/>
      <c r="L66" s="17"/>
      <c r="M66" s="17"/>
      <c r="N66" s="17"/>
      <c r="O66" s="17"/>
      <c r="P66" s="17"/>
      <c r="Q66" s="17"/>
      <c r="R66" s="17"/>
      <c r="S66" s="17"/>
      <c r="T66" s="17"/>
      <c r="U66" s="17"/>
      <c r="V66" s="17"/>
      <c r="Z66">
        <v>1</v>
      </c>
    </row>
    <row r="67" spans="1:26" ht="12.75">
      <c r="A67" s="17"/>
      <c r="B67" s="17"/>
      <c r="C67" s="17"/>
      <c r="D67" s="17"/>
      <c r="E67" s="17"/>
      <c r="F67" s="17"/>
      <c r="G67" s="17"/>
      <c r="H67" s="17"/>
      <c r="I67" s="17"/>
      <c r="J67" s="17"/>
      <c r="K67" s="17"/>
      <c r="L67" s="17"/>
      <c r="M67" s="17"/>
      <c r="N67" s="17"/>
      <c r="O67" s="17"/>
      <c r="P67" s="17"/>
      <c r="Q67" s="17"/>
      <c r="R67" s="17"/>
      <c r="S67" s="17"/>
      <c r="T67" s="17"/>
      <c r="U67" s="17"/>
      <c r="V67" s="17"/>
      <c r="Z67">
        <v>0</v>
      </c>
    </row>
    <row r="68" spans="1:26" ht="12.75">
      <c r="A68" s="17"/>
      <c r="B68" s="17"/>
      <c r="C68" s="17"/>
      <c r="D68" s="17"/>
      <c r="E68" s="17"/>
      <c r="F68" s="17"/>
      <c r="G68" s="17"/>
      <c r="H68" s="17"/>
      <c r="I68" s="17"/>
      <c r="J68" s="17"/>
      <c r="K68" s="17"/>
      <c r="L68" s="17"/>
      <c r="M68" s="17"/>
      <c r="N68" s="17"/>
      <c r="O68" s="17"/>
      <c r="P68" s="17"/>
      <c r="Q68" s="17"/>
      <c r="R68" s="17"/>
      <c r="S68" s="17"/>
      <c r="T68" s="17"/>
      <c r="U68" s="17"/>
      <c r="V68" s="17"/>
      <c r="Z68">
        <v>1</v>
      </c>
    </row>
    <row r="69" spans="1:26" ht="12.75">
      <c r="A69" s="17"/>
      <c r="B69" s="17"/>
      <c r="C69" s="17"/>
      <c r="D69" s="17"/>
      <c r="E69" s="17"/>
      <c r="F69" s="17"/>
      <c r="G69" s="17"/>
      <c r="H69" s="17"/>
      <c r="I69" s="17"/>
      <c r="J69" s="17"/>
      <c r="K69" s="17"/>
      <c r="L69" s="17"/>
      <c r="M69" s="17"/>
      <c r="N69" s="17"/>
      <c r="O69" s="17"/>
      <c r="P69" s="17"/>
      <c r="Q69" s="17"/>
      <c r="R69" s="17"/>
      <c r="S69" s="17"/>
      <c r="T69" s="17"/>
      <c r="U69" s="17"/>
      <c r="V69" s="17"/>
      <c r="Z69">
        <v>0</v>
      </c>
    </row>
    <row r="70" spans="1:26" ht="12.75">
      <c r="A70" s="17"/>
      <c r="B70" s="17"/>
      <c r="C70" s="17"/>
      <c r="D70" s="17"/>
      <c r="E70" s="17"/>
      <c r="F70" s="17"/>
      <c r="G70" s="17"/>
      <c r="H70" s="17"/>
      <c r="I70" s="17"/>
      <c r="J70" s="17"/>
      <c r="K70" s="17"/>
      <c r="L70" s="17"/>
      <c r="M70" s="17"/>
      <c r="N70" s="17"/>
      <c r="O70" s="17"/>
      <c r="P70" s="17"/>
      <c r="Q70" s="17"/>
      <c r="R70" s="17"/>
      <c r="S70" s="17"/>
      <c r="T70" s="17"/>
      <c r="U70" s="17"/>
      <c r="V70" s="17"/>
      <c r="Z70">
        <v>1</v>
      </c>
    </row>
    <row r="71" spans="1:26" ht="12.75">
      <c r="A71" s="17"/>
      <c r="B71" s="17"/>
      <c r="C71" s="17"/>
      <c r="D71" s="17"/>
      <c r="E71" s="17"/>
      <c r="F71" s="17"/>
      <c r="G71" s="17"/>
      <c r="H71" s="17"/>
      <c r="I71" s="17"/>
      <c r="J71" s="17"/>
      <c r="K71" s="17"/>
      <c r="L71" s="17"/>
      <c r="M71" s="17"/>
      <c r="N71" s="17"/>
      <c r="O71" s="17"/>
      <c r="P71" s="17"/>
      <c r="Q71" s="17"/>
      <c r="R71" s="17"/>
      <c r="S71" s="17"/>
      <c r="T71" s="17"/>
      <c r="U71" s="17"/>
      <c r="V71" s="17"/>
      <c r="Z71">
        <v>0</v>
      </c>
    </row>
    <row r="72" spans="1:26" ht="12.75">
      <c r="A72" s="17"/>
      <c r="B72" s="17"/>
      <c r="C72" s="17"/>
      <c r="D72" s="17"/>
      <c r="E72" s="17"/>
      <c r="F72" s="17"/>
      <c r="G72" s="17"/>
      <c r="H72" s="17"/>
      <c r="I72" s="17"/>
      <c r="J72" s="17"/>
      <c r="K72" s="17"/>
      <c r="L72" s="17"/>
      <c r="M72" s="17"/>
      <c r="N72" s="17"/>
      <c r="O72" s="17"/>
      <c r="P72" s="17"/>
      <c r="Q72" s="17"/>
      <c r="R72" s="17"/>
      <c r="S72" s="17"/>
      <c r="T72" s="17"/>
      <c r="U72" s="17"/>
      <c r="V72" s="17"/>
      <c r="Z72">
        <v>1</v>
      </c>
    </row>
    <row r="73" spans="1:26" ht="12.75">
      <c r="A73" s="17"/>
      <c r="B73" s="17"/>
      <c r="C73" s="17"/>
      <c r="D73" s="17"/>
      <c r="E73" s="17"/>
      <c r="F73" s="17"/>
      <c r="G73" s="17"/>
      <c r="H73" s="17"/>
      <c r="I73" s="17"/>
      <c r="J73" s="17"/>
      <c r="K73" s="17"/>
      <c r="L73" s="17"/>
      <c r="M73" s="17"/>
      <c r="N73" s="17"/>
      <c r="O73" s="17"/>
      <c r="P73" s="17"/>
      <c r="Q73" s="17"/>
      <c r="R73" s="17"/>
      <c r="S73" s="17"/>
      <c r="T73" s="17"/>
      <c r="U73" s="17"/>
      <c r="V73" s="17"/>
      <c r="Z73">
        <v>0</v>
      </c>
    </row>
    <row r="74" spans="1:26" ht="12.75">
      <c r="A74" s="17"/>
      <c r="B74" s="17"/>
      <c r="C74" s="17"/>
      <c r="D74" s="17"/>
      <c r="E74" s="17"/>
      <c r="F74" s="17"/>
      <c r="G74" s="17"/>
      <c r="H74" s="17"/>
      <c r="I74" s="17"/>
      <c r="J74" s="17"/>
      <c r="K74" s="17"/>
      <c r="L74" s="17"/>
      <c r="M74" s="17"/>
      <c r="N74" s="17"/>
      <c r="O74" s="17"/>
      <c r="P74" s="17"/>
      <c r="Q74" s="17"/>
      <c r="R74" s="17"/>
      <c r="S74" s="17"/>
      <c r="T74" s="17"/>
      <c r="U74" s="17"/>
      <c r="V74" s="17"/>
      <c r="Z74">
        <v>1</v>
      </c>
    </row>
    <row r="75" spans="1:26" ht="12.75">
      <c r="A75" s="17"/>
      <c r="B75" s="17"/>
      <c r="C75" s="17"/>
      <c r="D75" s="17"/>
      <c r="E75" s="17"/>
      <c r="F75" s="17"/>
      <c r="G75" s="17"/>
      <c r="H75" s="17"/>
      <c r="I75" s="17"/>
      <c r="J75" s="17"/>
      <c r="K75" s="17"/>
      <c r="L75" s="17"/>
      <c r="M75" s="17"/>
      <c r="N75" s="17"/>
      <c r="O75" s="17"/>
      <c r="P75" s="17"/>
      <c r="Q75" s="17"/>
      <c r="R75" s="17"/>
      <c r="S75" s="17"/>
      <c r="T75" s="17"/>
      <c r="U75" s="17"/>
      <c r="V75" s="17"/>
      <c r="Z75">
        <v>0</v>
      </c>
    </row>
    <row r="76" spans="1:26" ht="12.75">
      <c r="A76" s="17"/>
      <c r="B76" s="17"/>
      <c r="C76" s="17"/>
      <c r="D76" s="17"/>
      <c r="E76" s="17"/>
      <c r="F76" s="17"/>
      <c r="G76" s="17"/>
      <c r="H76" s="17"/>
      <c r="I76" s="17"/>
      <c r="J76" s="17"/>
      <c r="K76" s="17"/>
      <c r="L76" s="17"/>
      <c r="M76" s="17"/>
      <c r="N76" s="17"/>
      <c r="O76" s="17"/>
      <c r="P76" s="17"/>
      <c r="Q76" s="17"/>
      <c r="R76" s="17"/>
      <c r="S76" s="17"/>
      <c r="T76" s="17"/>
      <c r="U76" s="17"/>
      <c r="V76" s="17"/>
      <c r="Z76">
        <v>1</v>
      </c>
    </row>
    <row r="77" spans="1:26" ht="12.75">
      <c r="A77" s="17"/>
      <c r="B77" s="17"/>
      <c r="C77" s="17"/>
      <c r="D77" s="17"/>
      <c r="E77" s="17"/>
      <c r="F77" s="17"/>
      <c r="G77" s="17"/>
      <c r="H77" s="17"/>
      <c r="I77" s="17"/>
      <c r="J77" s="17"/>
      <c r="K77" s="17"/>
      <c r="L77" s="17"/>
      <c r="M77" s="17"/>
      <c r="N77" s="17"/>
      <c r="O77" s="17"/>
      <c r="P77" s="17"/>
      <c r="Q77" s="17"/>
      <c r="R77" s="17"/>
      <c r="S77" s="17"/>
      <c r="T77" s="17"/>
      <c r="U77" s="17"/>
      <c r="V77" s="17"/>
      <c r="Z77">
        <v>0</v>
      </c>
    </row>
    <row r="78" spans="1:26" ht="12.75">
      <c r="A78" s="17"/>
      <c r="B78" s="17"/>
      <c r="C78" s="17"/>
      <c r="D78" s="17"/>
      <c r="E78" s="17"/>
      <c r="F78" s="17"/>
      <c r="G78" s="17"/>
      <c r="H78" s="17"/>
      <c r="I78" s="17"/>
      <c r="J78" s="17"/>
      <c r="K78" s="17"/>
      <c r="L78" s="17"/>
      <c r="M78" s="17"/>
      <c r="N78" s="17"/>
      <c r="O78" s="17"/>
      <c r="P78" s="17"/>
      <c r="Q78" s="17"/>
      <c r="R78" s="17"/>
      <c r="S78" s="17"/>
      <c r="T78" s="17"/>
      <c r="U78" s="17"/>
      <c r="V78" s="17"/>
      <c r="Z78">
        <v>1</v>
      </c>
    </row>
    <row r="79" spans="1:26" ht="12.75">
      <c r="A79" s="17"/>
      <c r="B79" s="17"/>
      <c r="C79" s="17"/>
      <c r="D79" s="17"/>
      <c r="E79" s="17"/>
      <c r="F79" s="17"/>
      <c r="G79" s="17"/>
      <c r="H79" s="17"/>
      <c r="I79" s="17"/>
      <c r="J79" s="17"/>
      <c r="K79" s="17"/>
      <c r="L79" s="17"/>
      <c r="M79" s="17"/>
      <c r="N79" s="17"/>
      <c r="O79" s="17"/>
      <c r="P79" s="17"/>
      <c r="Q79" s="17"/>
      <c r="R79" s="17"/>
      <c r="S79" s="17"/>
      <c r="T79" s="17"/>
      <c r="U79" s="17"/>
      <c r="V79" s="17"/>
      <c r="Z79">
        <v>0</v>
      </c>
    </row>
    <row r="80" spans="1:26" ht="12.75">
      <c r="A80" s="17"/>
      <c r="B80" s="17"/>
      <c r="C80" s="17"/>
      <c r="D80" s="17"/>
      <c r="E80" s="17"/>
      <c r="F80" s="17"/>
      <c r="G80" s="17"/>
      <c r="H80" s="17"/>
      <c r="I80" s="17"/>
      <c r="J80" s="17"/>
      <c r="K80" s="17"/>
      <c r="L80" s="17"/>
      <c r="M80" s="17"/>
      <c r="N80" s="17"/>
      <c r="O80" s="17"/>
      <c r="P80" s="17"/>
      <c r="Q80" s="17"/>
      <c r="R80" s="17"/>
      <c r="S80" s="17"/>
      <c r="T80" s="17"/>
      <c r="U80" s="17"/>
      <c r="V80" s="17"/>
      <c r="Z80">
        <v>1</v>
      </c>
    </row>
    <row r="81" spans="1:26" ht="12.75">
      <c r="A81" s="17"/>
      <c r="B81" s="17"/>
      <c r="C81" s="17"/>
      <c r="D81" s="17"/>
      <c r="E81" s="17"/>
      <c r="F81" s="17"/>
      <c r="G81" s="17"/>
      <c r="H81" s="17"/>
      <c r="I81" s="17"/>
      <c r="J81" s="17"/>
      <c r="K81" s="17"/>
      <c r="L81" s="17"/>
      <c r="M81" s="17"/>
      <c r="N81" s="17"/>
      <c r="O81" s="17"/>
      <c r="P81" s="17"/>
      <c r="Q81" s="17"/>
      <c r="R81" s="17"/>
      <c r="S81" s="17"/>
      <c r="T81" s="17"/>
      <c r="U81" s="17"/>
      <c r="V81" s="17"/>
      <c r="Z81">
        <v>0</v>
      </c>
    </row>
    <row r="82" spans="1:26" ht="12.75">
      <c r="A82" s="17"/>
      <c r="B82" s="17"/>
      <c r="C82" s="17"/>
      <c r="D82" s="17"/>
      <c r="E82" s="17"/>
      <c r="F82" s="17"/>
      <c r="G82" s="17"/>
      <c r="H82" s="17"/>
      <c r="I82" s="17"/>
      <c r="J82" s="17"/>
      <c r="K82" s="17"/>
      <c r="L82" s="17"/>
      <c r="M82" s="17"/>
      <c r="N82" s="17"/>
      <c r="O82" s="17"/>
      <c r="P82" s="17"/>
      <c r="Q82" s="17"/>
      <c r="R82" s="17"/>
      <c r="S82" s="17"/>
      <c r="T82" s="17"/>
      <c r="U82" s="17"/>
      <c r="V82" s="17"/>
      <c r="Z82">
        <v>1</v>
      </c>
    </row>
    <row r="83" spans="1:26" ht="12.75">
      <c r="A83" s="17"/>
      <c r="B83" s="17"/>
      <c r="C83" s="17"/>
      <c r="D83" s="17"/>
      <c r="E83" s="17"/>
      <c r="F83" s="17"/>
      <c r="G83" s="17"/>
      <c r="H83" s="17"/>
      <c r="I83" s="17"/>
      <c r="J83" s="17"/>
      <c r="K83" s="17"/>
      <c r="L83" s="17"/>
      <c r="M83" s="17"/>
      <c r="N83" s="17"/>
      <c r="O83" s="17"/>
      <c r="P83" s="17"/>
      <c r="Q83" s="17"/>
      <c r="R83" s="17"/>
      <c r="S83" s="17"/>
      <c r="T83" s="17"/>
      <c r="U83" s="17"/>
      <c r="V83" s="17"/>
      <c r="Z83">
        <v>0</v>
      </c>
    </row>
    <row r="84" spans="1:26" ht="12.75">
      <c r="A84" s="17"/>
      <c r="B84" s="17"/>
      <c r="C84" s="17"/>
      <c r="D84" s="17"/>
      <c r="E84" s="17"/>
      <c r="F84" s="17"/>
      <c r="G84" s="17"/>
      <c r="H84" s="17"/>
      <c r="I84" s="17"/>
      <c r="J84" s="17"/>
      <c r="K84" s="17"/>
      <c r="L84" s="17"/>
      <c r="M84" s="17"/>
      <c r="N84" s="17"/>
      <c r="O84" s="17"/>
      <c r="P84" s="17"/>
      <c r="Q84" s="17"/>
      <c r="R84" s="17"/>
      <c r="S84" s="17"/>
      <c r="T84" s="17"/>
      <c r="U84" s="17"/>
      <c r="V84" s="17"/>
      <c r="Z84">
        <v>1</v>
      </c>
    </row>
    <row r="85" spans="1:26" ht="12.75">
      <c r="A85" s="17"/>
      <c r="B85" s="17"/>
      <c r="C85" s="17"/>
      <c r="D85" s="17"/>
      <c r="E85" s="17"/>
      <c r="F85" s="17"/>
      <c r="G85" s="17"/>
      <c r="H85" s="17"/>
      <c r="I85" s="17"/>
      <c r="J85" s="17"/>
      <c r="K85" s="17"/>
      <c r="L85" s="17"/>
      <c r="M85" s="17"/>
      <c r="N85" s="17"/>
      <c r="O85" s="17"/>
      <c r="P85" s="17"/>
      <c r="Q85" s="17"/>
      <c r="R85" s="17"/>
      <c r="S85" s="17"/>
      <c r="T85" s="17"/>
      <c r="U85" s="17"/>
      <c r="V85" s="17"/>
      <c r="Z85">
        <v>0</v>
      </c>
    </row>
    <row r="86" spans="1:26" ht="12.75">
      <c r="A86" s="17"/>
      <c r="B86" s="17"/>
      <c r="C86" s="17"/>
      <c r="D86" s="17"/>
      <c r="E86" s="17"/>
      <c r="F86" s="17"/>
      <c r="G86" s="17"/>
      <c r="H86" s="17"/>
      <c r="I86" s="17"/>
      <c r="J86" s="17"/>
      <c r="K86" s="17"/>
      <c r="L86" s="17"/>
      <c r="M86" s="17"/>
      <c r="N86" s="17"/>
      <c r="O86" s="17"/>
      <c r="P86" s="17"/>
      <c r="Q86" s="17"/>
      <c r="R86" s="17"/>
      <c r="S86" s="17"/>
      <c r="T86" s="17"/>
      <c r="U86" s="17"/>
      <c r="V86" s="17"/>
      <c r="Z86">
        <v>1</v>
      </c>
    </row>
    <row r="87" spans="1:26" ht="12.75">
      <c r="A87" s="17"/>
      <c r="B87" s="17"/>
      <c r="C87" s="17"/>
      <c r="D87" s="17"/>
      <c r="E87" s="17"/>
      <c r="F87" s="17"/>
      <c r="G87" s="17"/>
      <c r="H87" s="17"/>
      <c r="I87" s="17"/>
      <c r="J87" s="17"/>
      <c r="K87" s="17"/>
      <c r="L87" s="17"/>
      <c r="M87" s="17"/>
      <c r="N87" s="17"/>
      <c r="O87" s="17"/>
      <c r="P87" s="17"/>
      <c r="Q87" s="17"/>
      <c r="R87" s="17"/>
      <c r="S87" s="17"/>
      <c r="T87" s="17"/>
      <c r="U87" s="17"/>
      <c r="V87" s="17"/>
      <c r="Z87">
        <v>0</v>
      </c>
    </row>
    <row r="88" spans="1:26" ht="12.75">
      <c r="A88" s="17"/>
      <c r="B88" s="17"/>
      <c r="C88" s="17"/>
      <c r="D88" s="17"/>
      <c r="E88" s="17"/>
      <c r="F88" s="17"/>
      <c r="G88" s="17"/>
      <c r="H88" s="17"/>
      <c r="I88" s="17"/>
      <c r="J88" s="17"/>
      <c r="K88" s="17"/>
      <c r="L88" s="17"/>
      <c r="M88" s="17"/>
      <c r="N88" s="17"/>
      <c r="O88" s="17"/>
      <c r="P88" s="17"/>
      <c r="Q88" s="17"/>
      <c r="R88" s="17"/>
      <c r="S88" s="17"/>
      <c r="T88" s="17"/>
      <c r="U88" s="17"/>
      <c r="V88" s="17"/>
      <c r="Z88">
        <v>1</v>
      </c>
    </row>
    <row r="89" spans="1:26" ht="12.75">
      <c r="A89" s="17"/>
      <c r="B89" s="17"/>
      <c r="C89" s="17"/>
      <c r="D89" s="17"/>
      <c r="E89" s="17"/>
      <c r="F89" s="17"/>
      <c r="G89" s="17"/>
      <c r="H89" s="17"/>
      <c r="I89" s="17"/>
      <c r="J89" s="17"/>
      <c r="K89" s="17"/>
      <c r="L89" s="17"/>
      <c r="M89" s="17"/>
      <c r="N89" s="17"/>
      <c r="O89" s="17"/>
      <c r="P89" s="17"/>
      <c r="Q89" s="17"/>
      <c r="R89" s="17"/>
      <c r="S89" s="17"/>
      <c r="T89" s="17"/>
      <c r="U89" s="17"/>
      <c r="V89" s="17"/>
      <c r="Z89">
        <v>0</v>
      </c>
    </row>
    <row r="90" spans="1:26" ht="12.75">
      <c r="A90" s="17"/>
      <c r="B90" s="17"/>
      <c r="C90" s="17"/>
      <c r="D90" s="17"/>
      <c r="E90" s="17"/>
      <c r="F90" s="17"/>
      <c r="G90" s="17"/>
      <c r="H90" s="17"/>
      <c r="I90" s="17"/>
      <c r="J90" s="17"/>
      <c r="K90" s="17"/>
      <c r="L90" s="17"/>
      <c r="M90" s="17"/>
      <c r="N90" s="17"/>
      <c r="O90" s="17"/>
      <c r="P90" s="17"/>
      <c r="Q90" s="17"/>
      <c r="R90" s="17"/>
      <c r="S90" s="17"/>
      <c r="T90" s="17"/>
      <c r="U90" s="17"/>
      <c r="V90" s="17"/>
      <c r="Z90">
        <v>1</v>
      </c>
    </row>
    <row r="91" spans="1:26" ht="12.75">
      <c r="A91" s="17"/>
      <c r="B91" s="17"/>
      <c r="C91" s="17"/>
      <c r="D91" s="17"/>
      <c r="E91" s="17"/>
      <c r="F91" s="17"/>
      <c r="G91" s="17"/>
      <c r="H91" s="17"/>
      <c r="I91" s="17"/>
      <c r="J91" s="17"/>
      <c r="K91" s="17"/>
      <c r="L91" s="17"/>
      <c r="M91" s="17"/>
      <c r="N91" s="17"/>
      <c r="O91" s="17"/>
      <c r="P91" s="17"/>
      <c r="Q91" s="17"/>
      <c r="R91" s="17"/>
      <c r="S91" s="17"/>
      <c r="T91" s="17"/>
      <c r="U91" s="17"/>
      <c r="V91" s="17"/>
      <c r="Z91">
        <v>0</v>
      </c>
    </row>
    <row r="92" spans="1:26" ht="12.75">
      <c r="A92" s="17"/>
      <c r="B92" s="17"/>
      <c r="C92" s="17"/>
      <c r="D92" s="17"/>
      <c r="E92" s="17"/>
      <c r="F92" s="17"/>
      <c r="G92" s="17"/>
      <c r="H92" s="17"/>
      <c r="I92" s="17"/>
      <c r="J92" s="17"/>
      <c r="K92" s="17"/>
      <c r="L92" s="17"/>
      <c r="M92" s="17"/>
      <c r="N92" s="17"/>
      <c r="O92" s="17"/>
      <c r="P92" s="17"/>
      <c r="Q92" s="17"/>
      <c r="R92" s="17"/>
      <c r="S92" s="17"/>
      <c r="T92" s="17"/>
      <c r="U92" s="17"/>
      <c r="V92" s="17"/>
      <c r="Z92">
        <v>1</v>
      </c>
    </row>
    <row r="93" spans="1:26" ht="12.75">
      <c r="A93" s="17"/>
      <c r="B93" s="17"/>
      <c r="C93" s="17"/>
      <c r="D93" s="17"/>
      <c r="E93" s="17"/>
      <c r="F93" s="17"/>
      <c r="G93" s="17"/>
      <c r="H93" s="17"/>
      <c r="I93" s="17"/>
      <c r="J93" s="17"/>
      <c r="K93" s="17"/>
      <c r="L93" s="17"/>
      <c r="M93" s="17"/>
      <c r="N93" s="17"/>
      <c r="O93" s="17"/>
      <c r="P93" s="17"/>
      <c r="Q93" s="17"/>
      <c r="R93" s="17"/>
      <c r="S93" s="17"/>
      <c r="T93" s="17"/>
      <c r="U93" s="17"/>
      <c r="V93" s="17"/>
      <c r="Z93">
        <v>0</v>
      </c>
    </row>
    <row r="94" spans="1:26" ht="12.75">
      <c r="A94" s="17"/>
      <c r="B94" s="17"/>
      <c r="C94" s="17"/>
      <c r="D94" s="17"/>
      <c r="E94" s="17"/>
      <c r="F94" s="17"/>
      <c r="G94" s="17"/>
      <c r="H94" s="17"/>
      <c r="I94" s="17"/>
      <c r="J94" s="17"/>
      <c r="K94" s="17"/>
      <c r="L94" s="17"/>
      <c r="M94" s="17"/>
      <c r="N94" s="17"/>
      <c r="O94" s="17"/>
      <c r="P94" s="17"/>
      <c r="Q94" s="17"/>
      <c r="R94" s="17"/>
      <c r="S94" s="17"/>
      <c r="T94" s="17"/>
      <c r="U94" s="17"/>
      <c r="V94" s="17"/>
      <c r="Z94">
        <v>1</v>
      </c>
    </row>
    <row r="95" spans="1:26" ht="12.75">
      <c r="A95" s="17"/>
      <c r="B95" s="17"/>
      <c r="C95" s="17"/>
      <c r="D95" s="17"/>
      <c r="E95" s="17"/>
      <c r="F95" s="17"/>
      <c r="G95" s="17"/>
      <c r="H95" s="17"/>
      <c r="I95" s="17"/>
      <c r="J95" s="17"/>
      <c r="K95" s="17"/>
      <c r="L95" s="17"/>
      <c r="M95" s="17"/>
      <c r="N95" s="17"/>
      <c r="O95" s="17"/>
      <c r="P95" s="17"/>
      <c r="Q95" s="17"/>
      <c r="R95" s="17"/>
      <c r="S95" s="17"/>
      <c r="T95" s="17"/>
      <c r="U95" s="17"/>
      <c r="V95" s="17"/>
      <c r="Z95">
        <v>0</v>
      </c>
    </row>
    <row r="96" spans="1:26" ht="12.75">
      <c r="A96" s="17"/>
      <c r="B96" s="17"/>
      <c r="C96" s="17"/>
      <c r="D96" s="17"/>
      <c r="E96" s="17"/>
      <c r="F96" s="17"/>
      <c r="G96" s="17"/>
      <c r="H96" s="17"/>
      <c r="I96" s="17"/>
      <c r="J96" s="17"/>
      <c r="K96" s="17"/>
      <c r="L96" s="17"/>
      <c r="M96" s="17"/>
      <c r="N96" s="17"/>
      <c r="O96" s="17"/>
      <c r="P96" s="17"/>
      <c r="Q96" s="17"/>
      <c r="R96" s="17"/>
      <c r="S96" s="17"/>
      <c r="T96" s="17"/>
      <c r="U96" s="17"/>
      <c r="V96" s="17"/>
      <c r="Z96">
        <v>1</v>
      </c>
    </row>
    <row r="97" spans="1:26" ht="12.75">
      <c r="A97" s="17"/>
      <c r="B97" s="17"/>
      <c r="C97" s="17"/>
      <c r="D97" s="17"/>
      <c r="E97" s="17"/>
      <c r="F97" s="17"/>
      <c r="G97" s="17"/>
      <c r="H97" s="17"/>
      <c r="I97" s="17"/>
      <c r="J97" s="17"/>
      <c r="K97" s="17"/>
      <c r="L97" s="17"/>
      <c r="M97" s="17"/>
      <c r="N97" s="17"/>
      <c r="O97" s="17"/>
      <c r="P97" s="17"/>
      <c r="Q97" s="17"/>
      <c r="R97" s="17"/>
      <c r="S97" s="17"/>
      <c r="T97" s="17"/>
      <c r="U97" s="17"/>
      <c r="V97" s="17"/>
      <c r="Z97">
        <v>0</v>
      </c>
    </row>
    <row r="98" spans="1:26" ht="12.75">
      <c r="A98" s="17"/>
      <c r="B98" s="17"/>
      <c r="C98" s="17"/>
      <c r="D98" s="17"/>
      <c r="E98" s="17"/>
      <c r="F98" s="17"/>
      <c r="G98" s="17"/>
      <c r="H98" s="17"/>
      <c r="I98" s="17"/>
      <c r="J98" s="17"/>
      <c r="K98" s="17"/>
      <c r="L98" s="17"/>
      <c r="M98" s="17"/>
      <c r="N98" s="17"/>
      <c r="O98" s="17"/>
      <c r="P98" s="17"/>
      <c r="Q98" s="17"/>
      <c r="R98" s="17"/>
      <c r="S98" s="17"/>
      <c r="T98" s="17"/>
      <c r="U98" s="17"/>
      <c r="V98" s="17"/>
      <c r="Z98">
        <v>1</v>
      </c>
    </row>
    <row r="99" spans="1:26" ht="12.75">
      <c r="A99" s="17"/>
      <c r="B99" s="17"/>
      <c r="C99" s="17"/>
      <c r="D99" s="17"/>
      <c r="E99" s="17"/>
      <c r="F99" s="17"/>
      <c r="G99" s="17"/>
      <c r="H99" s="17"/>
      <c r="I99" s="17"/>
      <c r="J99" s="17"/>
      <c r="K99" s="17"/>
      <c r="L99" s="17"/>
      <c r="M99" s="17"/>
      <c r="N99" s="17"/>
      <c r="O99" s="17"/>
      <c r="P99" s="17"/>
      <c r="Q99" s="17"/>
      <c r="R99" s="17"/>
      <c r="S99" s="17"/>
      <c r="T99" s="17"/>
      <c r="U99" s="17"/>
      <c r="V99" s="17"/>
      <c r="Z99">
        <v>0</v>
      </c>
    </row>
    <row r="100" spans="1:26" ht="12.75">
      <c r="A100" s="17"/>
      <c r="B100" s="17"/>
      <c r="C100" s="17"/>
      <c r="D100" s="17"/>
      <c r="E100" s="17"/>
      <c r="F100" s="17"/>
      <c r="G100" s="17"/>
      <c r="H100" s="17"/>
      <c r="I100" s="17"/>
      <c r="J100" s="17"/>
      <c r="K100" s="17"/>
      <c r="L100" s="17"/>
      <c r="M100" s="17"/>
      <c r="N100" s="17"/>
      <c r="O100" s="17"/>
      <c r="P100" s="17"/>
      <c r="Q100" s="17"/>
      <c r="R100" s="17"/>
      <c r="S100" s="17"/>
      <c r="T100" s="17"/>
      <c r="U100" s="17"/>
      <c r="V100" s="17"/>
      <c r="Z100">
        <v>1</v>
      </c>
    </row>
    <row r="101" spans="1:26" ht="12.75">
      <c r="A101" s="17"/>
      <c r="B101" s="17"/>
      <c r="C101" s="17"/>
      <c r="D101" s="17"/>
      <c r="E101" s="17"/>
      <c r="F101" s="17"/>
      <c r="G101" s="17"/>
      <c r="H101" s="17"/>
      <c r="I101" s="17"/>
      <c r="J101" s="17"/>
      <c r="K101" s="17"/>
      <c r="L101" s="17"/>
      <c r="M101" s="17"/>
      <c r="N101" s="17"/>
      <c r="O101" s="17"/>
      <c r="P101" s="17"/>
      <c r="Q101" s="17"/>
      <c r="R101" s="17"/>
      <c r="S101" s="17"/>
      <c r="T101" s="17"/>
      <c r="U101" s="17"/>
      <c r="V101" s="17"/>
      <c r="Z101">
        <v>0</v>
      </c>
    </row>
    <row r="102" spans="1:26" ht="12.75">
      <c r="A102" s="17"/>
      <c r="B102" s="17"/>
      <c r="C102" s="17"/>
      <c r="D102" s="17"/>
      <c r="E102" s="17"/>
      <c r="F102" s="17"/>
      <c r="G102" s="17"/>
      <c r="H102" s="17"/>
      <c r="I102" s="17"/>
      <c r="J102" s="17"/>
      <c r="K102" s="17"/>
      <c r="L102" s="17"/>
      <c r="M102" s="17"/>
      <c r="N102" s="17"/>
      <c r="O102" s="17"/>
      <c r="P102" s="17"/>
      <c r="Q102" s="17"/>
      <c r="R102" s="17"/>
      <c r="S102" s="17"/>
      <c r="T102" s="17"/>
      <c r="U102" s="17"/>
      <c r="V102" s="17"/>
      <c r="Z102">
        <v>1</v>
      </c>
    </row>
    <row r="103" spans="1:26" ht="12.75">
      <c r="A103" s="17"/>
      <c r="B103" s="17"/>
      <c r="C103" s="17"/>
      <c r="D103" s="17"/>
      <c r="E103" s="17"/>
      <c r="F103" s="17"/>
      <c r="G103" s="17"/>
      <c r="H103" s="17"/>
      <c r="I103" s="17"/>
      <c r="J103" s="17"/>
      <c r="K103" s="17"/>
      <c r="L103" s="17"/>
      <c r="M103" s="17"/>
      <c r="N103" s="17"/>
      <c r="O103" s="17"/>
      <c r="P103" s="17"/>
      <c r="Q103" s="17"/>
      <c r="R103" s="17"/>
      <c r="S103" s="17"/>
      <c r="T103" s="17"/>
      <c r="U103" s="17"/>
      <c r="V103" s="17"/>
      <c r="Z103">
        <v>0</v>
      </c>
    </row>
    <row r="104" spans="1:26" ht="12.75">
      <c r="A104" s="17"/>
      <c r="B104" s="17"/>
      <c r="C104" s="17"/>
      <c r="D104" s="17"/>
      <c r="E104" s="17"/>
      <c r="F104" s="17"/>
      <c r="G104" s="17"/>
      <c r="H104" s="17"/>
      <c r="I104" s="17"/>
      <c r="J104" s="17"/>
      <c r="K104" s="17"/>
      <c r="L104" s="17"/>
      <c r="M104" s="17"/>
      <c r="N104" s="17"/>
      <c r="O104" s="17"/>
      <c r="P104" s="17"/>
      <c r="Q104" s="17"/>
      <c r="R104" s="17"/>
      <c r="S104" s="17"/>
      <c r="T104" s="17"/>
      <c r="U104" s="17"/>
      <c r="V104" s="17"/>
      <c r="Z104">
        <v>1</v>
      </c>
    </row>
    <row r="105" spans="1:26" ht="12.75">
      <c r="A105" s="17"/>
      <c r="B105" s="17"/>
      <c r="C105" s="17"/>
      <c r="D105" s="17"/>
      <c r="E105" s="17"/>
      <c r="F105" s="17"/>
      <c r="G105" s="17"/>
      <c r="H105" s="17"/>
      <c r="I105" s="17"/>
      <c r="J105" s="17"/>
      <c r="K105" s="17"/>
      <c r="L105" s="17"/>
      <c r="M105" s="17"/>
      <c r="N105" s="17"/>
      <c r="O105" s="17"/>
      <c r="P105" s="17"/>
      <c r="Q105" s="17"/>
      <c r="R105" s="17"/>
      <c r="S105" s="17"/>
      <c r="T105" s="17"/>
      <c r="U105" s="17"/>
      <c r="V105" s="17"/>
      <c r="Z105">
        <v>0</v>
      </c>
    </row>
    <row r="106" spans="1:26" ht="12.75">
      <c r="A106" s="17"/>
      <c r="B106" s="17"/>
      <c r="C106" s="17"/>
      <c r="D106" s="17"/>
      <c r="E106" s="17"/>
      <c r="F106" s="17"/>
      <c r="G106" s="17"/>
      <c r="H106" s="17"/>
      <c r="I106" s="17"/>
      <c r="J106" s="17"/>
      <c r="K106" s="17"/>
      <c r="L106" s="17"/>
      <c r="M106" s="17"/>
      <c r="N106" s="17"/>
      <c r="O106" s="17"/>
      <c r="P106" s="17"/>
      <c r="Q106" s="17"/>
      <c r="R106" s="17"/>
      <c r="S106" s="17"/>
      <c r="T106" s="17"/>
      <c r="U106" s="17"/>
      <c r="V106" s="17"/>
      <c r="Z106">
        <v>1</v>
      </c>
    </row>
    <row r="107" spans="1:26" ht="12.75">
      <c r="A107" s="17"/>
      <c r="B107" s="17"/>
      <c r="C107" s="17"/>
      <c r="D107" s="17"/>
      <c r="E107" s="17"/>
      <c r="F107" s="17"/>
      <c r="G107" s="17"/>
      <c r="H107" s="17"/>
      <c r="I107" s="17"/>
      <c r="J107" s="17"/>
      <c r="K107" s="17"/>
      <c r="L107" s="17"/>
      <c r="M107" s="17"/>
      <c r="N107" s="17"/>
      <c r="O107" s="17"/>
      <c r="P107" s="17"/>
      <c r="Q107" s="17"/>
      <c r="R107" s="17"/>
      <c r="S107" s="17"/>
      <c r="T107" s="17"/>
      <c r="U107" s="17"/>
      <c r="V107" s="17"/>
      <c r="Z107">
        <v>0</v>
      </c>
    </row>
    <row r="108" spans="1:26" ht="12.75">
      <c r="A108" s="17"/>
      <c r="B108" s="17"/>
      <c r="C108" s="17"/>
      <c r="D108" s="17"/>
      <c r="E108" s="17"/>
      <c r="F108" s="17"/>
      <c r="G108" s="17"/>
      <c r="H108" s="17"/>
      <c r="I108" s="17"/>
      <c r="J108" s="17"/>
      <c r="K108" s="17"/>
      <c r="L108" s="17"/>
      <c r="M108" s="17"/>
      <c r="N108" s="17"/>
      <c r="O108" s="17"/>
      <c r="P108" s="17"/>
      <c r="Q108" s="17"/>
      <c r="R108" s="17"/>
      <c r="S108" s="17"/>
      <c r="T108" s="17"/>
      <c r="U108" s="17"/>
      <c r="V108" s="17"/>
      <c r="Z108">
        <v>1</v>
      </c>
    </row>
    <row r="109" spans="1:26" ht="12.75">
      <c r="A109" s="17"/>
      <c r="B109" s="17"/>
      <c r="C109" s="17"/>
      <c r="D109" s="17"/>
      <c r="E109" s="17"/>
      <c r="F109" s="17"/>
      <c r="G109" s="17"/>
      <c r="H109" s="17"/>
      <c r="I109" s="17"/>
      <c r="J109" s="17"/>
      <c r="K109" s="17"/>
      <c r="L109" s="17"/>
      <c r="M109" s="17"/>
      <c r="N109" s="17"/>
      <c r="O109" s="17"/>
      <c r="P109" s="17"/>
      <c r="Q109" s="17"/>
      <c r="R109" s="17"/>
      <c r="S109" s="17"/>
      <c r="T109" s="17"/>
      <c r="U109" s="17"/>
      <c r="V109" s="17"/>
      <c r="Z109">
        <v>0</v>
      </c>
    </row>
    <row r="110" spans="1:26" ht="12.75">
      <c r="A110" s="17"/>
      <c r="B110" s="17"/>
      <c r="C110" s="17"/>
      <c r="D110" s="17"/>
      <c r="E110" s="17"/>
      <c r="F110" s="17"/>
      <c r="G110" s="17"/>
      <c r="H110" s="17"/>
      <c r="I110" s="17"/>
      <c r="J110" s="17"/>
      <c r="K110" s="17"/>
      <c r="L110" s="17"/>
      <c r="M110" s="17"/>
      <c r="N110" s="17"/>
      <c r="O110" s="17"/>
      <c r="P110" s="17"/>
      <c r="Q110" s="17"/>
      <c r="R110" s="17"/>
      <c r="S110" s="17"/>
      <c r="T110" s="17"/>
      <c r="U110" s="17"/>
      <c r="V110" s="17"/>
      <c r="Z110">
        <v>1</v>
      </c>
    </row>
    <row r="111" spans="1:26" ht="12.75">
      <c r="A111" s="17"/>
      <c r="B111" s="17"/>
      <c r="C111" s="17"/>
      <c r="D111" s="17"/>
      <c r="E111" s="17"/>
      <c r="F111" s="17"/>
      <c r="G111" s="17"/>
      <c r="H111" s="17"/>
      <c r="I111" s="17"/>
      <c r="J111" s="17"/>
      <c r="K111" s="17"/>
      <c r="L111" s="17"/>
      <c r="M111" s="17"/>
      <c r="N111" s="17"/>
      <c r="O111" s="17"/>
      <c r="P111" s="17"/>
      <c r="Q111" s="17"/>
      <c r="R111" s="17"/>
      <c r="S111" s="17"/>
      <c r="T111" s="17"/>
      <c r="U111" s="17"/>
      <c r="V111" s="17"/>
      <c r="Z111">
        <v>0</v>
      </c>
    </row>
    <row r="112" spans="1:26" ht="12.75">
      <c r="A112" s="17"/>
      <c r="B112" s="17"/>
      <c r="C112" s="17"/>
      <c r="D112" s="17"/>
      <c r="E112" s="17"/>
      <c r="F112" s="17"/>
      <c r="G112" s="17"/>
      <c r="H112" s="17"/>
      <c r="I112" s="17"/>
      <c r="J112" s="17"/>
      <c r="K112" s="17"/>
      <c r="L112" s="17"/>
      <c r="M112" s="17"/>
      <c r="N112" s="17"/>
      <c r="O112" s="17"/>
      <c r="P112" s="17"/>
      <c r="Q112" s="17"/>
      <c r="R112" s="17"/>
      <c r="S112" s="17"/>
      <c r="T112" s="17"/>
      <c r="U112" s="17"/>
      <c r="V112" s="17"/>
      <c r="Z112">
        <v>1</v>
      </c>
    </row>
    <row r="113" spans="1:26" ht="12.75">
      <c r="A113" s="17"/>
      <c r="B113" s="17"/>
      <c r="C113" s="17"/>
      <c r="D113" s="17"/>
      <c r="E113" s="17"/>
      <c r="F113" s="17"/>
      <c r="G113" s="17"/>
      <c r="H113" s="17"/>
      <c r="I113" s="17"/>
      <c r="J113" s="17"/>
      <c r="K113" s="17"/>
      <c r="L113" s="17"/>
      <c r="M113" s="17"/>
      <c r="N113" s="17"/>
      <c r="O113" s="17"/>
      <c r="P113" s="17"/>
      <c r="Q113" s="17"/>
      <c r="R113" s="17"/>
      <c r="S113" s="17"/>
      <c r="T113" s="17"/>
      <c r="U113" s="17"/>
      <c r="V113" s="17"/>
      <c r="Z113">
        <v>0</v>
      </c>
    </row>
    <row r="114" spans="1:26" ht="12.75">
      <c r="A114" s="17"/>
      <c r="B114" s="17"/>
      <c r="C114" s="17"/>
      <c r="D114" s="17"/>
      <c r="E114" s="17"/>
      <c r="F114" s="17"/>
      <c r="G114" s="17"/>
      <c r="H114" s="17"/>
      <c r="I114" s="17"/>
      <c r="J114" s="17"/>
      <c r="K114" s="17"/>
      <c r="L114" s="17"/>
      <c r="M114" s="17"/>
      <c r="N114" s="17"/>
      <c r="O114" s="17"/>
      <c r="P114" s="17"/>
      <c r="Q114" s="17"/>
      <c r="R114" s="17"/>
      <c r="S114" s="17"/>
      <c r="T114" s="17"/>
      <c r="U114" s="17"/>
      <c r="V114" s="17"/>
      <c r="Z114">
        <v>1</v>
      </c>
    </row>
    <row r="115" spans="1:26" ht="12.75">
      <c r="A115" s="17"/>
      <c r="B115" s="17"/>
      <c r="C115" s="17"/>
      <c r="D115" s="17"/>
      <c r="E115" s="17"/>
      <c r="F115" s="17"/>
      <c r="G115" s="17"/>
      <c r="H115" s="17"/>
      <c r="I115" s="17"/>
      <c r="J115" s="17"/>
      <c r="K115" s="17"/>
      <c r="L115" s="17"/>
      <c r="M115" s="17"/>
      <c r="N115" s="17"/>
      <c r="O115" s="17"/>
      <c r="P115" s="17"/>
      <c r="Q115" s="17"/>
      <c r="R115" s="17"/>
      <c r="S115" s="17"/>
      <c r="T115" s="17"/>
      <c r="U115" s="17"/>
      <c r="V115" s="17"/>
      <c r="Z115">
        <v>0</v>
      </c>
    </row>
    <row r="116" spans="1:26" ht="12.75">
      <c r="A116" s="17"/>
      <c r="B116" s="17"/>
      <c r="C116" s="17"/>
      <c r="D116" s="17"/>
      <c r="E116" s="17"/>
      <c r="F116" s="17"/>
      <c r="G116" s="17"/>
      <c r="H116" s="17"/>
      <c r="I116" s="17"/>
      <c r="J116" s="17"/>
      <c r="K116" s="17"/>
      <c r="L116" s="17"/>
      <c r="M116" s="17"/>
      <c r="N116" s="17"/>
      <c r="O116" s="17"/>
      <c r="P116" s="17"/>
      <c r="Q116" s="17"/>
      <c r="R116" s="17"/>
      <c r="S116" s="17"/>
      <c r="T116" s="17"/>
      <c r="U116" s="17"/>
      <c r="V116" s="17"/>
      <c r="Z116">
        <v>1</v>
      </c>
    </row>
    <row r="117" spans="1:26" ht="12.75">
      <c r="A117" s="17"/>
      <c r="B117" s="17"/>
      <c r="C117" s="17"/>
      <c r="D117" s="17"/>
      <c r="E117" s="17"/>
      <c r="F117" s="17"/>
      <c r="G117" s="17"/>
      <c r="H117" s="17"/>
      <c r="I117" s="17"/>
      <c r="J117" s="17"/>
      <c r="K117" s="17"/>
      <c r="L117" s="17"/>
      <c r="M117" s="17"/>
      <c r="N117" s="17"/>
      <c r="O117" s="17"/>
      <c r="P117" s="17"/>
      <c r="Q117" s="17"/>
      <c r="R117" s="17"/>
      <c r="S117" s="17"/>
      <c r="T117" s="17"/>
      <c r="U117" s="17"/>
      <c r="V117" s="17"/>
      <c r="Z117">
        <v>0</v>
      </c>
    </row>
    <row r="118" spans="1:26" ht="12.75">
      <c r="A118" s="17"/>
      <c r="B118" s="17"/>
      <c r="C118" s="17"/>
      <c r="D118" s="17"/>
      <c r="E118" s="17"/>
      <c r="F118" s="17"/>
      <c r="G118" s="17"/>
      <c r="H118" s="17"/>
      <c r="I118" s="17"/>
      <c r="J118" s="17"/>
      <c r="K118" s="17"/>
      <c r="L118" s="17"/>
      <c r="M118" s="17"/>
      <c r="N118" s="17"/>
      <c r="O118" s="17"/>
      <c r="P118" s="17"/>
      <c r="Q118" s="17"/>
      <c r="R118" s="17"/>
      <c r="S118" s="17"/>
      <c r="T118" s="17"/>
      <c r="U118" s="17"/>
      <c r="V118" s="17"/>
      <c r="Z118">
        <v>1</v>
      </c>
    </row>
    <row r="119" spans="1:26" ht="12.75">
      <c r="A119" s="17"/>
      <c r="B119" s="17"/>
      <c r="C119" s="17"/>
      <c r="D119" s="17"/>
      <c r="E119" s="17"/>
      <c r="F119" s="17"/>
      <c r="G119" s="17"/>
      <c r="H119" s="17"/>
      <c r="I119" s="17"/>
      <c r="J119" s="17"/>
      <c r="K119" s="17"/>
      <c r="L119" s="17"/>
      <c r="M119" s="17"/>
      <c r="N119" s="17"/>
      <c r="O119" s="17"/>
      <c r="P119" s="17"/>
      <c r="Q119" s="17"/>
      <c r="R119" s="17"/>
      <c r="S119" s="17"/>
      <c r="T119" s="17"/>
      <c r="U119" s="17"/>
      <c r="V119" s="17"/>
      <c r="Z119">
        <v>0</v>
      </c>
    </row>
    <row r="120" spans="1:26" ht="12.75">
      <c r="A120" s="17"/>
      <c r="B120" s="17"/>
      <c r="C120" s="17"/>
      <c r="D120" s="17"/>
      <c r="E120" s="17"/>
      <c r="F120" s="17"/>
      <c r="G120" s="17"/>
      <c r="H120" s="17"/>
      <c r="I120" s="17"/>
      <c r="J120" s="17"/>
      <c r="K120" s="17"/>
      <c r="L120" s="17"/>
      <c r="M120" s="17"/>
      <c r="N120" s="17"/>
      <c r="O120" s="17"/>
      <c r="P120" s="17"/>
      <c r="Q120" s="17"/>
      <c r="R120" s="17"/>
      <c r="S120" s="17"/>
      <c r="T120" s="17"/>
      <c r="U120" s="17"/>
      <c r="V120" s="17"/>
      <c r="Z120">
        <v>1</v>
      </c>
    </row>
    <row r="121" spans="1:26" ht="12.75">
      <c r="A121" s="17"/>
      <c r="B121" s="17"/>
      <c r="C121" s="17"/>
      <c r="D121" s="17"/>
      <c r="E121" s="17"/>
      <c r="F121" s="17"/>
      <c r="G121" s="17"/>
      <c r="H121" s="17"/>
      <c r="I121" s="17"/>
      <c r="J121" s="17"/>
      <c r="K121" s="17"/>
      <c r="L121" s="17"/>
      <c r="M121" s="17"/>
      <c r="N121" s="17"/>
      <c r="O121" s="17"/>
      <c r="P121" s="17"/>
      <c r="Q121" s="17"/>
      <c r="R121" s="17"/>
      <c r="S121" s="17"/>
      <c r="T121" s="17"/>
      <c r="U121" s="17"/>
      <c r="V121" s="17"/>
      <c r="Z121">
        <v>0</v>
      </c>
    </row>
    <row r="122" spans="1:26" ht="12.75">
      <c r="A122" s="17"/>
      <c r="B122" s="17"/>
      <c r="C122" s="17"/>
      <c r="D122" s="17"/>
      <c r="E122" s="17"/>
      <c r="F122" s="17"/>
      <c r="G122" s="17"/>
      <c r="H122" s="17"/>
      <c r="I122" s="17"/>
      <c r="J122" s="17"/>
      <c r="K122" s="17"/>
      <c r="L122" s="17"/>
      <c r="M122" s="17"/>
      <c r="N122" s="17"/>
      <c r="O122" s="17"/>
      <c r="P122" s="17"/>
      <c r="Q122" s="17"/>
      <c r="R122" s="17"/>
      <c r="S122" s="17"/>
      <c r="T122" s="17"/>
      <c r="U122" s="17"/>
      <c r="V122" s="17"/>
      <c r="Z122">
        <v>1</v>
      </c>
    </row>
    <row r="123" spans="1:26" ht="12.75">
      <c r="A123" s="17"/>
      <c r="B123" s="17"/>
      <c r="C123" s="17"/>
      <c r="D123" s="17"/>
      <c r="E123" s="17"/>
      <c r="F123" s="17"/>
      <c r="G123" s="17"/>
      <c r="H123" s="17"/>
      <c r="I123" s="17"/>
      <c r="J123" s="17"/>
      <c r="K123" s="17"/>
      <c r="L123" s="17"/>
      <c r="M123" s="17"/>
      <c r="N123" s="17"/>
      <c r="O123" s="17"/>
      <c r="P123" s="17"/>
      <c r="Q123" s="17"/>
      <c r="R123" s="17"/>
      <c r="S123" s="17"/>
      <c r="T123" s="17"/>
      <c r="U123" s="17"/>
      <c r="V123" s="17"/>
      <c r="Z123">
        <v>0</v>
      </c>
    </row>
    <row r="124" spans="1:26" ht="12.75">
      <c r="A124" s="17"/>
      <c r="B124" s="17"/>
      <c r="C124" s="17"/>
      <c r="D124" s="17"/>
      <c r="E124" s="17"/>
      <c r="F124" s="17"/>
      <c r="G124" s="17"/>
      <c r="H124" s="17"/>
      <c r="I124" s="17"/>
      <c r="J124" s="17"/>
      <c r="K124" s="17"/>
      <c r="L124" s="17"/>
      <c r="M124" s="17"/>
      <c r="N124" s="17"/>
      <c r="O124" s="17"/>
      <c r="P124" s="17"/>
      <c r="Q124" s="17"/>
      <c r="R124" s="17"/>
      <c r="S124" s="17"/>
      <c r="T124" s="17"/>
      <c r="U124" s="17"/>
      <c r="V124" s="17"/>
      <c r="Z124">
        <v>1</v>
      </c>
    </row>
    <row r="125" spans="1:26" ht="12.75">
      <c r="A125" s="17"/>
      <c r="B125" s="17"/>
      <c r="C125" s="17"/>
      <c r="D125" s="17"/>
      <c r="E125" s="17"/>
      <c r="F125" s="17"/>
      <c r="G125" s="17"/>
      <c r="H125" s="17"/>
      <c r="I125" s="17"/>
      <c r="J125" s="17"/>
      <c r="K125" s="17"/>
      <c r="L125" s="17"/>
      <c r="M125" s="17"/>
      <c r="N125" s="17"/>
      <c r="O125" s="17"/>
      <c r="P125" s="17"/>
      <c r="Q125" s="17"/>
      <c r="R125" s="17"/>
      <c r="S125" s="17"/>
      <c r="T125" s="17"/>
      <c r="U125" s="17"/>
      <c r="V125" s="17"/>
      <c r="Z125">
        <v>0</v>
      </c>
    </row>
    <row r="126" spans="1:26" ht="12.75">
      <c r="A126" s="17"/>
      <c r="B126" s="17"/>
      <c r="C126" s="17"/>
      <c r="D126" s="17"/>
      <c r="E126" s="17"/>
      <c r="F126" s="17"/>
      <c r="G126" s="17"/>
      <c r="H126" s="17"/>
      <c r="I126" s="17"/>
      <c r="J126" s="17"/>
      <c r="K126" s="17"/>
      <c r="L126" s="17"/>
      <c r="M126" s="17"/>
      <c r="N126" s="17"/>
      <c r="O126" s="17"/>
      <c r="P126" s="17"/>
      <c r="Q126" s="17"/>
      <c r="R126" s="17"/>
      <c r="S126" s="17"/>
      <c r="T126" s="17"/>
      <c r="U126" s="17"/>
      <c r="V126" s="17"/>
      <c r="Z126">
        <v>1</v>
      </c>
    </row>
    <row r="127" spans="1:26" ht="12.75">
      <c r="A127" s="17"/>
      <c r="B127" s="17"/>
      <c r="C127" s="17"/>
      <c r="D127" s="17"/>
      <c r="E127" s="17"/>
      <c r="F127" s="17"/>
      <c r="G127" s="17"/>
      <c r="H127" s="17"/>
      <c r="I127" s="17"/>
      <c r="J127" s="17"/>
      <c r="K127" s="17"/>
      <c r="L127" s="17"/>
      <c r="M127" s="17"/>
      <c r="N127" s="17"/>
      <c r="O127" s="17"/>
      <c r="P127" s="17"/>
      <c r="Q127" s="17"/>
      <c r="R127" s="17"/>
      <c r="S127" s="17"/>
      <c r="T127" s="17"/>
      <c r="U127" s="17"/>
      <c r="V127" s="17"/>
      <c r="Z127">
        <v>0</v>
      </c>
    </row>
    <row r="128" spans="1:26" ht="12.75">
      <c r="A128" s="17"/>
      <c r="B128" s="17"/>
      <c r="C128" s="17"/>
      <c r="D128" s="17"/>
      <c r="E128" s="17"/>
      <c r="F128" s="17"/>
      <c r="G128" s="17"/>
      <c r="H128" s="17"/>
      <c r="I128" s="17"/>
      <c r="J128" s="17"/>
      <c r="K128" s="17"/>
      <c r="L128" s="17"/>
      <c r="M128" s="17"/>
      <c r="N128" s="17"/>
      <c r="O128" s="17"/>
      <c r="P128" s="17"/>
      <c r="Q128" s="17"/>
      <c r="R128" s="17"/>
      <c r="S128" s="17"/>
      <c r="T128" s="17"/>
      <c r="U128" s="17"/>
      <c r="V128" s="17"/>
      <c r="Z128">
        <v>1</v>
      </c>
    </row>
    <row r="129" spans="1:26" ht="12.75">
      <c r="A129" s="17"/>
      <c r="B129" s="17"/>
      <c r="C129" s="17"/>
      <c r="D129" s="17"/>
      <c r="E129" s="17"/>
      <c r="F129" s="17"/>
      <c r="G129" s="17"/>
      <c r="H129" s="17"/>
      <c r="I129" s="17"/>
      <c r="J129" s="17"/>
      <c r="K129" s="17"/>
      <c r="L129" s="17"/>
      <c r="M129" s="17"/>
      <c r="N129" s="17"/>
      <c r="O129" s="17"/>
      <c r="P129" s="17"/>
      <c r="Q129" s="17"/>
      <c r="R129" s="17"/>
      <c r="S129" s="17"/>
      <c r="T129" s="17"/>
      <c r="U129" s="17"/>
      <c r="V129" s="17"/>
      <c r="Z129">
        <v>0</v>
      </c>
    </row>
    <row r="130" spans="1:26" ht="12.75">
      <c r="A130" s="17"/>
      <c r="B130" s="17"/>
      <c r="C130" s="17"/>
      <c r="D130" s="17"/>
      <c r="E130" s="17"/>
      <c r="F130" s="17"/>
      <c r="G130" s="17"/>
      <c r="H130" s="17"/>
      <c r="I130" s="17"/>
      <c r="J130" s="17"/>
      <c r="K130" s="17"/>
      <c r="L130" s="17"/>
      <c r="M130" s="17"/>
      <c r="N130" s="17"/>
      <c r="O130" s="17"/>
      <c r="P130" s="17"/>
      <c r="Q130" s="17"/>
      <c r="R130" s="17"/>
      <c r="S130" s="17"/>
      <c r="T130" s="17"/>
      <c r="U130" s="17"/>
      <c r="V130" s="17"/>
      <c r="Z130">
        <v>1</v>
      </c>
    </row>
    <row r="131" spans="1:26" ht="12.75">
      <c r="A131" s="17"/>
      <c r="B131" s="17"/>
      <c r="C131" s="17"/>
      <c r="D131" s="17"/>
      <c r="E131" s="17"/>
      <c r="F131" s="17"/>
      <c r="G131" s="17"/>
      <c r="H131" s="17"/>
      <c r="I131" s="17"/>
      <c r="J131" s="17"/>
      <c r="K131" s="17"/>
      <c r="L131" s="17"/>
      <c r="M131" s="17"/>
      <c r="N131" s="17"/>
      <c r="O131" s="17"/>
      <c r="P131" s="17"/>
      <c r="Q131" s="17"/>
      <c r="R131" s="17"/>
      <c r="S131" s="17"/>
      <c r="T131" s="17"/>
      <c r="U131" s="17"/>
      <c r="V131" s="17"/>
      <c r="Z131">
        <v>0</v>
      </c>
    </row>
    <row r="132" spans="1:26" ht="12.75">
      <c r="A132" s="17"/>
      <c r="B132" s="17"/>
      <c r="C132" s="17"/>
      <c r="D132" s="17"/>
      <c r="E132" s="17"/>
      <c r="F132" s="17"/>
      <c r="G132" s="17"/>
      <c r="H132" s="17"/>
      <c r="I132" s="17"/>
      <c r="J132" s="17"/>
      <c r="K132" s="17"/>
      <c r="L132" s="17"/>
      <c r="M132" s="17"/>
      <c r="N132" s="17"/>
      <c r="O132" s="17"/>
      <c r="P132" s="17"/>
      <c r="Q132" s="17"/>
      <c r="R132" s="17"/>
      <c r="S132" s="17"/>
      <c r="T132" s="17"/>
      <c r="U132" s="17"/>
      <c r="V132" s="17"/>
      <c r="Z132">
        <v>1</v>
      </c>
    </row>
    <row r="133" spans="1:26" ht="12.75">
      <c r="A133" s="17"/>
      <c r="B133" s="17"/>
      <c r="C133" s="17"/>
      <c r="D133" s="17"/>
      <c r="E133" s="17"/>
      <c r="F133" s="17"/>
      <c r="G133" s="17"/>
      <c r="H133" s="17"/>
      <c r="I133" s="17"/>
      <c r="J133" s="17"/>
      <c r="K133" s="17"/>
      <c r="L133" s="17"/>
      <c r="M133" s="17"/>
      <c r="N133" s="17"/>
      <c r="O133" s="17"/>
      <c r="P133" s="17"/>
      <c r="Q133" s="17"/>
      <c r="R133" s="17"/>
      <c r="S133" s="17"/>
      <c r="T133" s="17"/>
      <c r="U133" s="17"/>
      <c r="V133" s="17"/>
      <c r="Z133">
        <v>0</v>
      </c>
    </row>
    <row r="134" spans="1:26" ht="12.75">
      <c r="A134" s="17"/>
      <c r="B134" s="17"/>
      <c r="C134" s="17"/>
      <c r="D134" s="17"/>
      <c r="E134" s="17"/>
      <c r="F134" s="17"/>
      <c r="G134" s="17"/>
      <c r="H134" s="17"/>
      <c r="I134" s="17"/>
      <c r="J134" s="17"/>
      <c r="K134" s="17"/>
      <c r="L134" s="17"/>
      <c r="M134" s="17"/>
      <c r="N134" s="17"/>
      <c r="O134" s="17"/>
      <c r="P134" s="17"/>
      <c r="Q134" s="17"/>
      <c r="R134" s="17"/>
      <c r="S134" s="17"/>
      <c r="T134" s="17"/>
      <c r="U134" s="17"/>
      <c r="V134" s="17"/>
      <c r="Z134">
        <v>1</v>
      </c>
    </row>
    <row r="135" spans="1:26" ht="12.75">
      <c r="A135" s="17"/>
      <c r="B135" s="17"/>
      <c r="C135" s="17"/>
      <c r="D135" s="17"/>
      <c r="E135" s="17"/>
      <c r="F135" s="17"/>
      <c r="G135" s="17"/>
      <c r="H135" s="17"/>
      <c r="I135" s="17"/>
      <c r="J135" s="17"/>
      <c r="K135" s="17"/>
      <c r="L135" s="17"/>
      <c r="M135" s="17"/>
      <c r="N135" s="17"/>
      <c r="O135" s="17"/>
      <c r="P135" s="17"/>
      <c r="Q135" s="17"/>
      <c r="R135" s="17"/>
      <c r="S135" s="17"/>
      <c r="T135" s="17"/>
      <c r="U135" s="17"/>
      <c r="V135" s="17"/>
      <c r="Z135">
        <v>0</v>
      </c>
    </row>
    <row r="136" spans="1:26" ht="12.75">
      <c r="A136" s="17"/>
      <c r="B136" s="17"/>
      <c r="C136" s="17"/>
      <c r="D136" s="17"/>
      <c r="E136" s="17"/>
      <c r="F136" s="17"/>
      <c r="G136" s="17"/>
      <c r="H136" s="17"/>
      <c r="I136" s="17"/>
      <c r="J136" s="17"/>
      <c r="K136" s="17"/>
      <c r="L136" s="17"/>
      <c r="M136" s="17"/>
      <c r="N136" s="17"/>
      <c r="O136" s="17"/>
      <c r="P136" s="17"/>
      <c r="Q136" s="17"/>
      <c r="R136" s="17"/>
      <c r="S136" s="17"/>
      <c r="T136" s="17"/>
      <c r="U136" s="17"/>
      <c r="V136" s="17"/>
      <c r="Z136">
        <v>1</v>
      </c>
    </row>
    <row r="137" spans="1:26" ht="12.75">
      <c r="A137" s="17"/>
      <c r="B137" s="17"/>
      <c r="C137" s="17"/>
      <c r="D137" s="17"/>
      <c r="E137" s="17"/>
      <c r="F137" s="17"/>
      <c r="G137" s="17"/>
      <c r="H137" s="17"/>
      <c r="I137" s="17"/>
      <c r="J137" s="17"/>
      <c r="K137" s="17"/>
      <c r="L137" s="17"/>
      <c r="M137" s="17"/>
      <c r="N137" s="17"/>
      <c r="O137" s="17"/>
      <c r="P137" s="17"/>
      <c r="Q137" s="17"/>
      <c r="R137" s="17"/>
      <c r="S137" s="17"/>
      <c r="T137" s="17"/>
      <c r="U137" s="17"/>
      <c r="V137" s="17"/>
      <c r="Z137">
        <v>0</v>
      </c>
    </row>
    <row r="138" spans="1:26" ht="12.75">
      <c r="A138" s="17"/>
      <c r="B138" s="17"/>
      <c r="C138" s="17"/>
      <c r="D138" s="17"/>
      <c r="E138" s="17"/>
      <c r="F138" s="17"/>
      <c r="G138" s="17"/>
      <c r="H138" s="17"/>
      <c r="I138" s="17"/>
      <c r="J138" s="17"/>
      <c r="K138" s="17"/>
      <c r="L138" s="17"/>
      <c r="M138" s="17"/>
      <c r="N138" s="17"/>
      <c r="O138" s="17"/>
      <c r="P138" s="17"/>
      <c r="Q138" s="17"/>
      <c r="R138" s="17"/>
      <c r="S138" s="17"/>
      <c r="T138" s="17"/>
      <c r="U138" s="17"/>
      <c r="V138" s="17"/>
      <c r="Z138">
        <v>1</v>
      </c>
    </row>
    <row r="139" ht="12.75">
      <c r="Z139">
        <v>0</v>
      </c>
    </row>
    <row r="140" ht="12.75">
      <c r="Z140">
        <v>1</v>
      </c>
    </row>
    <row r="141" ht="12.75">
      <c r="Z141">
        <v>0</v>
      </c>
    </row>
    <row r="142" ht="12.75">
      <c r="Z142">
        <v>1</v>
      </c>
    </row>
    <row r="143" ht="12.75">
      <c r="Z143">
        <v>0</v>
      </c>
    </row>
    <row r="144" ht="12.75">
      <c r="Z144">
        <v>1</v>
      </c>
    </row>
    <row r="145" ht="12.75">
      <c r="Z145">
        <v>0</v>
      </c>
    </row>
    <row r="146" ht="12.75">
      <c r="Z146">
        <v>1</v>
      </c>
    </row>
    <row r="147" ht="12.75">
      <c r="Z147">
        <v>0</v>
      </c>
    </row>
    <row r="148" ht="12.75">
      <c r="Z148">
        <v>1</v>
      </c>
    </row>
    <row r="149" ht="12.75">
      <c r="Z149">
        <v>0</v>
      </c>
    </row>
    <row r="150" ht="12.75">
      <c r="Z150">
        <v>1</v>
      </c>
    </row>
    <row r="151" ht="12.75">
      <c r="Z151">
        <v>0</v>
      </c>
    </row>
    <row r="152" ht="12.75">
      <c r="Z152">
        <v>1</v>
      </c>
    </row>
    <row r="153" ht="12.75">
      <c r="Z153">
        <v>0</v>
      </c>
    </row>
    <row r="154" ht="12.75">
      <c r="Z154">
        <v>1</v>
      </c>
    </row>
    <row r="155" ht="12.75">
      <c r="Z155">
        <v>0</v>
      </c>
    </row>
    <row r="156" ht="12.75">
      <c r="Z156">
        <v>1</v>
      </c>
    </row>
    <row r="157" ht="12.75">
      <c r="Z157">
        <v>0</v>
      </c>
    </row>
    <row r="158" ht="12.75">
      <c r="Z158">
        <v>1</v>
      </c>
    </row>
    <row r="159" ht="12.75">
      <c r="Z159">
        <v>0</v>
      </c>
    </row>
    <row r="160" ht="12.75">
      <c r="Z160">
        <v>1</v>
      </c>
    </row>
    <row r="161" ht="12.75">
      <c r="Z161">
        <v>0</v>
      </c>
    </row>
    <row r="162" ht="12.75">
      <c r="Z162">
        <v>1</v>
      </c>
    </row>
    <row r="163" ht="12.75">
      <c r="Z163">
        <v>0</v>
      </c>
    </row>
    <row r="164" ht="12.75">
      <c r="Z164">
        <v>1</v>
      </c>
    </row>
    <row r="165" ht="12.75">
      <c r="Z165">
        <v>0</v>
      </c>
    </row>
    <row r="166" ht="12.75">
      <c r="Z166">
        <v>1</v>
      </c>
    </row>
    <row r="167" ht="12.75">
      <c r="Z167">
        <v>0</v>
      </c>
    </row>
    <row r="168" ht="12.75">
      <c r="Z168">
        <v>1</v>
      </c>
    </row>
    <row r="169" ht="12.75">
      <c r="Z169">
        <v>0</v>
      </c>
    </row>
    <row r="170" ht="12.75">
      <c r="Z170">
        <v>1</v>
      </c>
    </row>
    <row r="171" ht="12.75">
      <c r="Z171">
        <v>0</v>
      </c>
    </row>
    <row r="172" ht="12.75">
      <c r="Z172">
        <v>1</v>
      </c>
    </row>
    <row r="173" ht="12.75">
      <c r="Z173">
        <v>0</v>
      </c>
    </row>
    <row r="174" ht="12.75">
      <c r="Z174">
        <v>1</v>
      </c>
    </row>
    <row r="175" ht="12.75">
      <c r="Z175">
        <v>0</v>
      </c>
    </row>
    <row r="176" ht="12.75">
      <c r="Z176">
        <v>1</v>
      </c>
    </row>
    <row r="177" ht="12.75">
      <c r="Z177">
        <v>0</v>
      </c>
    </row>
    <row r="178" ht="12.75">
      <c r="Z178">
        <v>1</v>
      </c>
    </row>
    <row r="179" ht="12.75">
      <c r="Z179">
        <v>0</v>
      </c>
    </row>
    <row r="180" ht="12.75">
      <c r="Z180">
        <v>1</v>
      </c>
    </row>
    <row r="181" ht="12.75">
      <c r="Z181">
        <v>0</v>
      </c>
    </row>
    <row r="182" ht="12.75">
      <c r="Z182">
        <v>1</v>
      </c>
    </row>
    <row r="183" ht="12.75">
      <c r="Z183">
        <v>0</v>
      </c>
    </row>
    <row r="184" ht="12.75">
      <c r="Z184">
        <v>1</v>
      </c>
    </row>
    <row r="187" ht="12.75">
      <c r="Z187">
        <v>1</v>
      </c>
    </row>
    <row r="188" ht="12.75">
      <c r="Z188">
        <v>0</v>
      </c>
    </row>
    <row r="189" ht="12.75">
      <c r="Z189">
        <v>1</v>
      </c>
    </row>
  </sheetData>
  <sheetProtection/>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POPA</dc:creator>
  <cp:keywords/>
  <dc:description/>
  <cp:lastModifiedBy>G</cp:lastModifiedBy>
  <cp:lastPrinted>2018-03-24T02:36:45Z</cp:lastPrinted>
  <dcterms:created xsi:type="dcterms:W3CDTF">2010-02-06T21:10:27Z</dcterms:created>
  <dcterms:modified xsi:type="dcterms:W3CDTF">2020-03-08T22:24:08Z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